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431" windowWidth="10035" windowHeight="4830" activeTab="1"/>
  </bookViews>
  <sheets>
    <sheet name="TABLE" sheetId="1" r:id="rId1"/>
    <sheet name="INSTRUCTIONS" sheetId="2" r:id="rId2"/>
  </sheets>
  <definedNames>
    <definedName name="_xlnm.Print_Area" localSheetId="1">'INSTRUCTIONS'!$A$1:$A$9</definedName>
  </definedNames>
  <calcPr fullCalcOnLoad="1"/>
</workbook>
</file>

<file path=xl/sharedStrings.xml><?xml version="1.0" encoding="utf-8"?>
<sst xmlns="http://schemas.openxmlformats.org/spreadsheetml/2006/main" count="27" uniqueCount="24">
  <si>
    <t>n</t>
  </si>
  <si>
    <t>F/P</t>
  </si>
  <si>
    <t>P/F</t>
  </si>
  <si>
    <t>A/F</t>
  </si>
  <si>
    <t>A/P</t>
  </si>
  <si>
    <t>F/A</t>
  </si>
  <si>
    <t>P/A</t>
  </si>
  <si>
    <t>A/G</t>
  </si>
  <si>
    <t>P/G</t>
  </si>
  <si>
    <t>Simple Payment</t>
  </si>
  <si>
    <t>Arithmetic Gradient</t>
  </si>
  <si>
    <t>Compound Amount Factor</t>
  </si>
  <si>
    <t>Present Worth Factor</t>
  </si>
  <si>
    <t>Sinking Fund Factor</t>
  </si>
  <si>
    <t>Capital Recovery Factor</t>
  </si>
  <si>
    <t>Gradient Uniform Series</t>
  </si>
  <si>
    <t>Gradient Present Worth</t>
  </si>
  <si>
    <t>Uniform Payment Series</t>
  </si>
  <si>
    <t>Mickael Muller - Sept 2009</t>
  </si>
  <si>
    <t>Acknowledgment:</t>
  </si>
  <si>
    <t>This spreadsheet was prepared by Mr. Mickael Mueller, a former graduate students in civil engineering at Illinois Institute of Technology</t>
  </si>
  <si>
    <r>
      <rPr>
        <b/>
        <sz val="10"/>
        <rFont val="Arial"/>
        <family val="2"/>
      </rPr>
      <t>Instructions:</t>
    </r>
    <r>
      <rPr>
        <sz val="10"/>
        <rFont val="Arial"/>
        <family val="0"/>
      </rPr>
      <t xml:space="preserve"> </t>
    </r>
  </si>
  <si>
    <t>In the yellow box on upper left corner, enter the interest rate in percentages and click "Enter."</t>
  </si>
  <si>
    <t>If you desire any time period other than those listed, enter your desired time period in the yellow line (right below n) and click "Enter."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</si>
</sst>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  <numFmt numFmtId="174" formatCode="0.00000"/>
    <numFmt numFmtId="175" formatCode="0.000000"/>
    <numFmt numFmtId="176" formatCode="0.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10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double"/>
      <top>
        <color indexed="63"/>
      </top>
      <bottom style="medium"/>
    </border>
    <border>
      <left style="double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2" xfId="0" applyFill="1" applyBorder="1" applyAlignment="1" applyProtection="1">
      <alignment horizontal="center" vertical="center"/>
      <protection/>
    </xf>
    <xf numFmtId="10" fontId="4" fillId="34" borderId="13" xfId="0" applyNumberFormat="1" applyFont="1" applyFill="1" applyBorder="1" applyAlignment="1">
      <alignment horizontal="center" vertical="center" wrapText="1"/>
    </xf>
    <xf numFmtId="10" fontId="4" fillId="34" borderId="14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72" fontId="0" fillId="33" borderId="10" xfId="0" applyNumberFormat="1" applyFill="1" applyBorder="1" applyAlignment="1" applyProtection="1">
      <alignment horizontal="center" vertical="center"/>
      <protection hidden="1" locked="0"/>
    </xf>
    <xf numFmtId="172" fontId="0" fillId="33" borderId="11" xfId="0" applyNumberFormat="1" applyFill="1" applyBorder="1" applyAlignment="1" applyProtection="1">
      <alignment horizontal="center" vertical="center"/>
      <protection hidden="1" locked="0"/>
    </xf>
    <xf numFmtId="172" fontId="0" fillId="35" borderId="15" xfId="0" applyNumberFormat="1" applyFill="1" applyBorder="1" applyAlignment="1" applyProtection="1">
      <alignment horizontal="center" vertical="center"/>
      <protection hidden="1" locked="0"/>
    </xf>
    <xf numFmtId="172" fontId="0" fillId="35" borderId="13" xfId="0" applyNumberFormat="1" applyFill="1" applyBorder="1" applyAlignment="1" applyProtection="1">
      <alignment horizontal="center" vertical="center"/>
      <protection hidden="1" locked="0"/>
    </xf>
    <xf numFmtId="172" fontId="0" fillId="35" borderId="11" xfId="0" applyNumberFormat="1" applyFill="1" applyBorder="1" applyAlignment="1" applyProtection="1">
      <alignment horizontal="center" vertical="center"/>
      <protection hidden="1" locked="0"/>
    </xf>
    <xf numFmtId="172" fontId="0" fillId="34" borderId="13" xfId="0" applyNumberFormat="1" applyFill="1" applyBorder="1" applyAlignment="1" applyProtection="1">
      <alignment horizontal="center" vertical="center"/>
      <protection hidden="1" locked="0"/>
    </xf>
    <xf numFmtId="172" fontId="0" fillId="34" borderId="14" xfId="0" applyNumberFormat="1" applyFill="1" applyBorder="1" applyAlignment="1" applyProtection="1">
      <alignment horizontal="center" vertical="center"/>
      <protection hidden="1" locked="0"/>
    </xf>
    <xf numFmtId="172" fontId="6" fillId="33" borderId="10" xfId="0" applyNumberFormat="1" applyFont="1" applyFill="1" applyBorder="1" applyAlignment="1" applyProtection="1">
      <alignment horizontal="center" vertical="center"/>
      <protection hidden="1" locked="0"/>
    </xf>
    <xf numFmtId="172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172" fontId="6" fillId="35" borderId="15" xfId="0" applyNumberFormat="1" applyFont="1" applyFill="1" applyBorder="1" applyAlignment="1" applyProtection="1">
      <alignment horizontal="center" vertical="center"/>
      <protection hidden="1" locked="0"/>
    </xf>
    <xf numFmtId="172" fontId="6" fillId="35" borderId="13" xfId="0" applyNumberFormat="1" applyFont="1" applyFill="1" applyBorder="1" applyAlignment="1" applyProtection="1">
      <alignment horizontal="center" vertical="center"/>
      <protection hidden="1" locked="0"/>
    </xf>
    <xf numFmtId="172" fontId="6" fillId="35" borderId="11" xfId="0" applyNumberFormat="1" applyFont="1" applyFill="1" applyBorder="1" applyAlignment="1" applyProtection="1">
      <alignment horizontal="center" vertical="center"/>
      <protection hidden="1" locked="0"/>
    </xf>
    <xf numFmtId="172" fontId="6" fillId="34" borderId="13" xfId="0" applyNumberFormat="1" applyFont="1" applyFill="1" applyBorder="1" applyAlignment="1" applyProtection="1">
      <alignment horizontal="center" vertical="center"/>
      <protection hidden="1" locked="0"/>
    </xf>
    <xf numFmtId="172" fontId="6" fillId="34" borderId="14" xfId="0" applyNumberFormat="1" applyFont="1" applyFill="1" applyBorder="1" applyAlignment="1" applyProtection="1">
      <alignment horizontal="center" vertical="center"/>
      <protection hidden="1" locked="0"/>
    </xf>
    <xf numFmtId="172" fontId="5" fillId="33" borderId="10" xfId="0" applyNumberFormat="1" applyFont="1" applyFill="1" applyBorder="1" applyAlignment="1" applyProtection="1">
      <alignment horizontal="center" vertical="center"/>
      <protection hidden="1" locked="0"/>
    </xf>
    <xf numFmtId="172" fontId="5" fillId="33" borderId="11" xfId="0" applyNumberFormat="1" applyFont="1" applyFill="1" applyBorder="1" applyAlignment="1" applyProtection="1">
      <alignment horizontal="center" vertical="center"/>
      <protection hidden="1" locked="0"/>
    </xf>
    <xf numFmtId="172" fontId="5" fillId="35" borderId="15" xfId="0" applyNumberFormat="1" applyFont="1" applyFill="1" applyBorder="1" applyAlignment="1" applyProtection="1">
      <alignment horizontal="center" vertical="center"/>
      <protection hidden="1" locked="0"/>
    </xf>
    <xf numFmtId="172" fontId="5" fillId="35" borderId="13" xfId="0" applyNumberFormat="1" applyFont="1" applyFill="1" applyBorder="1" applyAlignment="1" applyProtection="1">
      <alignment horizontal="center" vertical="center"/>
      <protection hidden="1" locked="0"/>
    </xf>
    <xf numFmtId="172" fontId="5" fillId="35" borderId="11" xfId="0" applyNumberFormat="1" applyFont="1" applyFill="1" applyBorder="1" applyAlignment="1" applyProtection="1">
      <alignment horizontal="center" vertical="center"/>
      <protection hidden="1" locked="0"/>
    </xf>
    <xf numFmtId="172" fontId="5" fillId="34" borderId="13" xfId="0" applyNumberFormat="1" applyFont="1" applyFill="1" applyBorder="1" applyAlignment="1" applyProtection="1">
      <alignment horizontal="center" vertical="center"/>
      <protection hidden="1" locked="0"/>
    </xf>
    <xf numFmtId="172" fontId="5" fillId="34" borderId="14" xfId="0" applyNumberFormat="1" applyFont="1" applyFill="1" applyBorder="1" applyAlignment="1" applyProtection="1">
      <alignment horizontal="center" vertical="center"/>
      <protection hidden="1" locked="0"/>
    </xf>
    <xf numFmtId="172" fontId="0" fillId="33" borderId="18" xfId="0" applyNumberFormat="1" applyFill="1" applyBorder="1" applyAlignment="1" applyProtection="1">
      <alignment horizontal="center" vertical="center"/>
      <protection hidden="1" locked="0"/>
    </xf>
    <xf numFmtId="172" fontId="0" fillId="33" borderId="19" xfId="0" applyNumberFormat="1" applyFill="1" applyBorder="1" applyAlignment="1" applyProtection="1">
      <alignment horizontal="center" vertical="center"/>
      <protection hidden="1" locked="0"/>
    </xf>
    <xf numFmtId="172" fontId="0" fillId="35" borderId="20" xfId="0" applyNumberFormat="1" applyFill="1" applyBorder="1" applyAlignment="1" applyProtection="1">
      <alignment horizontal="center" vertical="center"/>
      <protection hidden="1" locked="0"/>
    </xf>
    <xf numFmtId="172" fontId="0" fillId="35" borderId="21" xfId="0" applyNumberFormat="1" applyFill="1" applyBorder="1" applyAlignment="1" applyProtection="1">
      <alignment horizontal="center" vertical="center"/>
      <protection hidden="1" locked="0"/>
    </xf>
    <xf numFmtId="172" fontId="0" fillId="35" borderId="19" xfId="0" applyNumberFormat="1" applyFill="1" applyBorder="1" applyAlignment="1" applyProtection="1">
      <alignment horizontal="center" vertical="center"/>
      <protection hidden="1" locked="0"/>
    </xf>
    <xf numFmtId="172" fontId="0" fillId="34" borderId="21" xfId="0" applyNumberFormat="1" applyFill="1" applyBorder="1" applyAlignment="1" applyProtection="1">
      <alignment horizontal="center" vertical="center"/>
      <protection hidden="1" locked="0"/>
    </xf>
    <xf numFmtId="172" fontId="0" fillId="34" borderId="22" xfId="0" applyNumberFormat="1" applyFill="1" applyBorder="1" applyAlignment="1" applyProtection="1">
      <alignment horizontal="center" vertical="center"/>
      <protection hidden="1" locked="0"/>
    </xf>
    <xf numFmtId="172" fontId="6" fillId="33" borderId="23" xfId="0" applyNumberFormat="1" applyFont="1" applyFill="1" applyBorder="1" applyAlignment="1" applyProtection="1">
      <alignment horizontal="center" vertical="center"/>
      <protection hidden="1" locked="0"/>
    </xf>
    <xf numFmtId="172" fontId="6" fillId="33" borderId="24" xfId="0" applyNumberFormat="1" applyFont="1" applyFill="1" applyBorder="1" applyAlignment="1" applyProtection="1">
      <alignment horizontal="center" vertical="center"/>
      <protection hidden="1" locked="0"/>
    </xf>
    <xf numFmtId="172" fontId="6" fillId="35" borderId="25" xfId="0" applyNumberFormat="1" applyFont="1" applyFill="1" applyBorder="1" applyAlignment="1" applyProtection="1">
      <alignment horizontal="center" vertical="center"/>
      <protection hidden="1" locked="0"/>
    </xf>
    <xf numFmtId="172" fontId="6" fillId="35" borderId="26" xfId="0" applyNumberFormat="1" applyFont="1" applyFill="1" applyBorder="1" applyAlignment="1" applyProtection="1">
      <alignment horizontal="center" vertical="center"/>
      <protection hidden="1" locked="0"/>
    </xf>
    <xf numFmtId="172" fontId="6" fillId="35" borderId="24" xfId="0" applyNumberFormat="1" applyFont="1" applyFill="1" applyBorder="1" applyAlignment="1" applyProtection="1">
      <alignment horizontal="center" vertical="center"/>
      <protection hidden="1" locked="0"/>
    </xf>
    <xf numFmtId="172" fontId="6" fillId="34" borderId="26" xfId="0" applyNumberFormat="1" applyFont="1" applyFill="1" applyBorder="1" applyAlignment="1" applyProtection="1">
      <alignment horizontal="center" vertical="center"/>
      <protection hidden="1" locked="0"/>
    </xf>
    <xf numFmtId="172" fontId="6" fillId="34" borderId="27" xfId="0" applyNumberFormat="1" applyFont="1" applyFill="1" applyBorder="1" applyAlignment="1" applyProtection="1">
      <alignment horizontal="center" vertical="center"/>
      <protection hidden="1" locked="0"/>
    </xf>
    <xf numFmtId="172" fontId="5" fillId="33" borderId="18" xfId="0" applyNumberFormat="1" applyFont="1" applyFill="1" applyBorder="1" applyAlignment="1" applyProtection="1">
      <alignment horizontal="center" vertical="center"/>
      <protection hidden="1" locked="0"/>
    </xf>
    <xf numFmtId="172" fontId="5" fillId="33" borderId="19" xfId="0" applyNumberFormat="1" applyFont="1" applyFill="1" applyBorder="1" applyAlignment="1" applyProtection="1">
      <alignment horizontal="center" vertical="center"/>
      <protection hidden="1" locked="0"/>
    </xf>
    <xf numFmtId="172" fontId="5" fillId="35" borderId="20" xfId="0" applyNumberFormat="1" applyFont="1" applyFill="1" applyBorder="1" applyAlignment="1" applyProtection="1">
      <alignment horizontal="center" vertical="center"/>
      <protection hidden="1" locked="0"/>
    </xf>
    <xf numFmtId="172" fontId="5" fillId="35" borderId="21" xfId="0" applyNumberFormat="1" applyFont="1" applyFill="1" applyBorder="1" applyAlignment="1" applyProtection="1">
      <alignment horizontal="center" vertical="center"/>
      <protection hidden="1" locked="0"/>
    </xf>
    <xf numFmtId="172" fontId="5" fillId="35" borderId="19" xfId="0" applyNumberFormat="1" applyFont="1" applyFill="1" applyBorder="1" applyAlignment="1" applyProtection="1">
      <alignment horizontal="center" vertical="center"/>
      <protection hidden="1" locked="0"/>
    </xf>
    <xf numFmtId="172" fontId="5" fillId="34" borderId="21" xfId="0" applyNumberFormat="1" applyFont="1" applyFill="1" applyBorder="1" applyAlignment="1" applyProtection="1">
      <alignment horizontal="center" vertical="center"/>
      <protection hidden="1" locked="0"/>
    </xf>
    <xf numFmtId="172" fontId="5" fillId="34" borderId="22" xfId="0" applyNumberFormat="1" applyFont="1" applyFill="1" applyBorder="1" applyAlignment="1" applyProtection="1">
      <alignment horizontal="center" vertical="center"/>
      <protection hidden="1" locked="0"/>
    </xf>
    <xf numFmtId="172" fontId="0" fillId="33" borderId="23" xfId="0" applyNumberFormat="1" applyFill="1" applyBorder="1" applyAlignment="1" applyProtection="1">
      <alignment horizontal="center" vertical="center"/>
      <protection hidden="1" locked="0"/>
    </xf>
    <xf numFmtId="172" fontId="0" fillId="33" borderId="24" xfId="0" applyNumberFormat="1" applyFill="1" applyBorder="1" applyAlignment="1" applyProtection="1">
      <alignment horizontal="center" vertical="center"/>
      <protection hidden="1" locked="0"/>
    </xf>
    <xf numFmtId="172" fontId="0" fillId="35" borderId="25" xfId="0" applyNumberFormat="1" applyFill="1" applyBorder="1" applyAlignment="1" applyProtection="1">
      <alignment horizontal="center" vertical="center"/>
      <protection hidden="1" locked="0"/>
    </xf>
    <xf numFmtId="172" fontId="0" fillId="35" borderId="26" xfId="0" applyNumberFormat="1" applyFill="1" applyBorder="1" applyAlignment="1" applyProtection="1">
      <alignment horizontal="center" vertical="center"/>
      <protection hidden="1" locked="0"/>
    </xf>
    <xf numFmtId="172" fontId="0" fillId="35" borderId="24" xfId="0" applyNumberFormat="1" applyFill="1" applyBorder="1" applyAlignment="1" applyProtection="1">
      <alignment horizontal="center" vertical="center"/>
      <protection hidden="1" locked="0"/>
    </xf>
    <xf numFmtId="172" fontId="0" fillId="34" borderId="26" xfId="0" applyNumberFormat="1" applyFill="1" applyBorder="1" applyAlignment="1" applyProtection="1">
      <alignment horizontal="center" vertical="center"/>
      <protection hidden="1" locked="0"/>
    </xf>
    <xf numFmtId="172" fontId="0" fillId="34" borderId="27" xfId="0" applyNumberFormat="1" applyFill="1" applyBorder="1" applyAlignment="1" applyProtection="1">
      <alignment horizontal="center" vertical="center"/>
      <protection hidden="1" locked="0"/>
    </xf>
    <xf numFmtId="172" fontId="5" fillId="33" borderId="23" xfId="0" applyNumberFormat="1" applyFont="1" applyFill="1" applyBorder="1" applyAlignment="1" applyProtection="1">
      <alignment horizontal="center" vertical="center"/>
      <protection hidden="1" locked="0"/>
    </xf>
    <xf numFmtId="172" fontId="5" fillId="33" borderId="24" xfId="0" applyNumberFormat="1" applyFont="1" applyFill="1" applyBorder="1" applyAlignment="1" applyProtection="1">
      <alignment horizontal="center" vertical="center"/>
      <protection hidden="1" locked="0"/>
    </xf>
    <xf numFmtId="172" fontId="5" fillId="35" borderId="25" xfId="0" applyNumberFormat="1" applyFont="1" applyFill="1" applyBorder="1" applyAlignment="1" applyProtection="1">
      <alignment horizontal="center" vertical="center"/>
      <protection hidden="1" locked="0"/>
    </xf>
    <xf numFmtId="172" fontId="5" fillId="35" borderId="26" xfId="0" applyNumberFormat="1" applyFont="1" applyFill="1" applyBorder="1" applyAlignment="1" applyProtection="1">
      <alignment horizontal="center" vertical="center"/>
      <protection hidden="1" locked="0"/>
    </xf>
    <xf numFmtId="172" fontId="5" fillId="35" borderId="24" xfId="0" applyNumberFormat="1" applyFont="1" applyFill="1" applyBorder="1" applyAlignment="1" applyProtection="1">
      <alignment horizontal="center" vertical="center"/>
      <protection hidden="1" locked="0"/>
    </xf>
    <xf numFmtId="172" fontId="5" fillId="34" borderId="26" xfId="0" applyNumberFormat="1" applyFont="1" applyFill="1" applyBorder="1" applyAlignment="1" applyProtection="1">
      <alignment horizontal="center" vertical="center"/>
      <protection hidden="1" locked="0"/>
    </xf>
    <xf numFmtId="172" fontId="5" fillId="34" borderId="27" xfId="0" applyNumberFormat="1" applyFont="1" applyFill="1" applyBorder="1" applyAlignment="1" applyProtection="1">
      <alignment horizontal="center" vertical="center"/>
      <protection hidden="1" locked="0"/>
    </xf>
    <xf numFmtId="172" fontId="0" fillId="33" borderId="10" xfId="0" applyNumberFormat="1" applyFont="1" applyFill="1" applyBorder="1" applyAlignment="1" applyProtection="1">
      <alignment horizontal="center" vertical="center"/>
      <protection hidden="1" locked="0"/>
    </xf>
    <xf numFmtId="172" fontId="0" fillId="33" borderId="11" xfId="0" applyNumberFormat="1" applyFont="1" applyFill="1" applyBorder="1" applyAlignment="1" applyProtection="1">
      <alignment horizontal="center" vertical="center"/>
      <protection hidden="1" locked="0"/>
    </xf>
    <xf numFmtId="172" fontId="0" fillId="35" borderId="15" xfId="0" applyNumberFormat="1" applyFont="1" applyFill="1" applyBorder="1" applyAlignment="1" applyProtection="1">
      <alignment horizontal="center" vertical="center"/>
      <protection hidden="1" locked="0"/>
    </xf>
    <xf numFmtId="172" fontId="0" fillId="35" borderId="13" xfId="0" applyNumberFormat="1" applyFont="1" applyFill="1" applyBorder="1" applyAlignment="1" applyProtection="1">
      <alignment horizontal="center" vertical="center"/>
      <protection hidden="1" locked="0"/>
    </xf>
    <xf numFmtId="172" fontId="0" fillId="35" borderId="11" xfId="0" applyNumberFormat="1" applyFont="1" applyFill="1" applyBorder="1" applyAlignment="1" applyProtection="1">
      <alignment horizontal="center" vertical="center"/>
      <protection hidden="1" locked="0"/>
    </xf>
    <xf numFmtId="172" fontId="0" fillId="34" borderId="13" xfId="0" applyNumberFormat="1" applyFont="1" applyFill="1" applyBorder="1" applyAlignment="1" applyProtection="1">
      <alignment horizontal="center" vertical="center"/>
      <protection hidden="1" locked="0"/>
    </xf>
    <xf numFmtId="172" fontId="0" fillId="34" borderId="14" xfId="0" applyNumberFormat="1" applyFont="1" applyFill="1" applyBorder="1" applyAlignment="1" applyProtection="1">
      <alignment horizontal="center" vertical="center"/>
      <protection hidden="1" locked="0"/>
    </xf>
    <xf numFmtId="172" fontId="0" fillId="33" borderId="23" xfId="0" applyNumberFormat="1" applyFont="1" applyFill="1" applyBorder="1" applyAlignment="1" applyProtection="1">
      <alignment horizontal="center" vertical="center"/>
      <protection hidden="1" locked="0"/>
    </xf>
    <xf numFmtId="172" fontId="0" fillId="33" borderId="24" xfId="0" applyNumberFormat="1" applyFont="1" applyFill="1" applyBorder="1" applyAlignment="1" applyProtection="1">
      <alignment horizontal="center" vertical="center"/>
      <protection hidden="1" locked="0"/>
    </xf>
    <xf numFmtId="172" fontId="0" fillId="35" borderId="25" xfId="0" applyNumberFormat="1" applyFont="1" applyFill="1" applyBorder="1" applyAlignment="1" applyProtection="1">
      <alignment horizontal="center" vertical="center"/>
      <protection hidden="1" locked="0"/>
    </xf>
    <xf numFmtId="172" fontId="0" fillId="35" borderId="26" xfId="0" applyNumberFormat="1" applyFont="1" applyFill="1" applyBorder="1" applyAlignment="1" applyProtection="1">
      <alignment horizontal="center" vertical="center"/>
      <protection hidden="1" locked="0"/>
    </xf>
    <xf numFmtId="172" fontId="0" fillId="35" borderId="24" xfId="0" applyNumberFormat="1" applyFont="1" applyFill="1" applyBorder="1" applyAlignment="1" applyProtection="1">
      <alignment horizontal="center" vertical="center"/>
      <protection hidden="1" locked="0"/>
    </xf>
    <xf numFmtId="172" fontId="0" fillId="34" borderId="26" xfId="0" applyNumberFormat="1" applyFont="1" applyFill="1" applyBorder="1" applyAlignment="1" applyProtection="1">
      <alignment horizontal="center" vertical="center"/>
      <protection hidden="1" locked="0"/>
    </xf>
    <xf numFmtId="172" fontId="0" fillId="34" borderId="27" xfId="0" applyNumberFormat="1" applyFont="1" applyFill="1" applyBorder="1" applyAlignment="1" applyProtection="1">
      <alignment horizontal="center" vertical="center"/>
      <protection hidden="1" locked="0"/>
    </xf>
    <xf numFmtId="172" fontId="0" fillId="33" borderId="18" xfId="0" applyNumberFormat="1" applyFont="1" applyFill="1" applyBorder="1" applyAlignment="1" applyProtection="1">
      <alignment horizontal="center" vertical="center"/>
      <protection hidden="1" locked="0"/>
    </xf>
    <xf numFmtId="172" fontId="0" fillId="33" borderId="19" xfId="0" applyNumberFormat="1" applyFont="1" applyFill="1" applyBorder="1" applyAlignment="1" applyProtection="1">
      <alignment horizontal="center" vertical="center"/>
      <protection hidden="1" locked="0"/>
    </xf>
    <xf numFmtId="172" fontId="0" fillId="35" borderId="20" xfId="0" applyNumberFormat="1" applyFont="1" applyFill="1" applyBorder="1" applyAlignment="1" applyProtection="1">
      <alignment horizontal="center" vertical="center"/>
      <protection hidden="1" locked="0"/>
    </xf>
    <xf numFmtId="172" fontId="0" fillId="35" borderId="21" xfId="0" applyNumberFormat="1" applyFont="1" applyFill="1" applyBorder="1" applyAlignment="1" applyProtection="1">
      <alignment horizontal="center" vertical="center"/>
      <protection hidden="1" locked="0"/>
    </xf>
    <xf numFmtId="172" fontId="0" fillId="35" borderId="19" xfId="0" applyNumberFormat="1" applyFont="1" applyFill="1" applyBorder="1" applyAlignment="1" applyProtection="1">
      <alignment horizontal="center" vertical="center"/>
      <protection hidden="1" locked="0"/>
    </xf>
    <xf numFmtId="172" fontId="0" fillId="34" borderId="21" xfId="0" applyNumberFormat="1" applyFont="1" applyFill="1" applyBorder="1" applyAlignment="1" applyProtection="1">
      <alignment horizontal="center" vertical="center"/>
      <protection hidden="1" locked="0"/>
    </xf>
    <xf numFmtId="172" fontId="0" fillId="34" borderId="22" xfId="0" applyNumberFormat="1" applyFont="1" applyFill="1" applyBorder="1" applyAlignment="1" applyProtection="1">
      <alignment horizontal="center" vertical="center"/>
      <protection hidden="1" locked="0"/>
    </xf>
    <xf numFmtId="174" fontId="0" fillId="33" borderId="11" xfId="0" applyNumberFormat="1" applyFill="1" applyBorder="1" applyAlignment="1" applyProtection="1">
      <alignment horizontal="center" vertical="center"/>
      <protection hidden="1" locked="0"/>
    </xf>
    <xf numFmtId="0" fontId="7" fillId="36" borderId="28" xfId="0" applyFont="1" applyFill="1" applyBorder="1" applyAlignment="1" applyProtection="1">
      <alignment horizontal="center" vertical="center"/>
      <protection locked="0"/>
    </xf>
    <xf numFmtId="172" fontId="0" fillId="36" borderId="29" xfId="0" applyNumberFormat="1" applyFill="1" applyBorder="1" applyAlignment="1" applyProtection="1">
      <alignment horizontal="center" vertical="center"/>
      <protection hidden="1" locked="0"/>
    </xf>
    <xf numFmtId="172" fontId="0" fillId="36" borderId="30" xfId="0" applyNumberFormat="1" applyFill="1" applyBorder="1" applyAlignment="1" applyProtection="1">
      <alignment horizontal="center" vertical="center"/>
      <protection hidden="1" locked="0"/>
    </xf>
    <xf numFmtId="172" fontId="0" fillId="36" borderId="31" xfId="0" applyNumberFormat="1" applyFill="1" applyBorder="1" applyAlignment="1" applyProtection="1">
      <alignment horizontal="center" vertical="center"/>
      <protection hidden="1" locked="0"/>
    </xf>
    <xf numFmtId="172" fontId="0" fillId="36" borderId="32" xfId="0" applyNumberFormat="1" applyFill="1" applyBorder="1" applyAlignment="1" applyProtection="1">
      <alignment horizontal="center" vertical="center"/>
      <protection hidden="1" locked="0"/>
    </xf>
    <xf numFmtId="172" fontId="0" fillId="36" borderId="33" xfId="0" applyNumberFormat="1" applyFill="1" applyBorder="1" applyAlignment="1" applyProtection="1">
      <alignment horizontal="center" vertical="center"/>
      <protection hidden="1" locked="0"/>
    </xf>
    <xf numFmtId="0" fontId="0" fillId="36" borderId="2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34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0" fontId="3" fillId="34" borderId="13" xfId="0" applyNumberFormat="1" applyFont="1" applyFill="1" applyBorder="1" applyAlignment="1">
      <alignment horizontal="center" vertical="center" wrapText="1"/>
    </xf>
    <xf numFmtId="10" fontId="3" fillId="34" borderId="14" xfId="0" applyNumberFormat="1" applyFont="1" applyFill="1" applyBorder="1" applyAlignment="1">
      <alignment horizontal="center" vertical="center" wrapText="1"/>
    </xf>
    <xf numFmtId="10" fontId="8" fillId="36" borderId="35" xfId="0" applyNumberFormat="1" applyFont="1" applyFill="1" applyBorder="1" applyAlignment="1" applyProtection="1">
      <alignment horizontal="center" vertical="center" wrapText="1"/>
      <protection locked="0"/>
    </xf>
    <xf numFmtId="10" fontId="8" fillId="36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5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7109375" style="1" customWidth="1"/>
    <col min="2" max="2" width="14.7109375" style="1" bestFit="1" customWidth="1"/>
    <col min="3" max="10" width="13.7109375" style="1" customWidth="1"/>
    <col min="11" max="11" width="8.7109375" style="1" customWidth="1"/>
    <col min="12" max="35" width="9.140625" style="26" customWidth="1"/>
    <col min="36" max="16384" width="9.140625" style="1" customWidth="1"/>
  </cols>
  <sheetData>
    <row r="2" spans="1:35" s="2" customFormat="1" ht="34.5" customHeight="1">
      <c r="A2" s="124" t="s">
        <v>18</v>
      </c>
      <c r="B2" s="132">
        <v>0.05</v>
      </c>
      <c r="C2" s="125" t="s">
        <v>9</v>
      </c>
      <c r="D2" s="126"/>
      <c r="E2" s="127" t="s">
        <v>17</v>
      </c>
      <c r="F2" s="128"/>
      <c r="G2" s="128"/>
      <c r="H2" s="129"/>
      <c r="I2" s="130" t="s">
        <v>10</v>
      </c>
      <c r="J2" s="131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5" customFormat="1" ht="34.5" customHeight="1">
      <c r="A3" s="124"/>
      <c r="B3" s="133"/>
      <c r="C3" s="3" t="s">
        <v>11</v>
      </c>
      <c r="D3" s="4" t="s">
        <v>12</v>
      </c>
      <c r="E3" s="9" t="s">
        <v>13</v>
      </c>
      <c r="F3" s="10" t="s">
        <v>14</v>
      </c>
      <c r="G3" s="10" t="s">
        <v>11</v>
      </c>
      <c r="H3" s="11" t="s">
        <v>12</v>
      </c>
      <c r="I3" s="7" t="s">
        <v>15</v>
      </c>
      <c r="J3" s="8" t="s">
        <v>16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</row>
    <row r="4" spans="1:11" ht="24" customHeight="1" thickBot="1">
      <c r="A4" s="124"/>
      <c r="B4" s="115" t="s">
        <v>0</v>
      </c>
      <c r="C4" s="116" t="s">
        <v>1</v>
      </c>
      <c r="D4" s="117" t="s">
        <v>2</v>
      </c>
      <c r="E4" s="118" t="s">
        <v>3</v>
      </c>
      <c r="F4" s="119" t="s">
        <v>4</v>
      </c>
      <c r="G4" s="119" t="s">
        <v>5</v>
      </c>
      <c r="H4" s="120" t="s">
        <v>6</v>
      </c>
      <c r="I4" s="121" t="s">
        <v>7</v>
      </c>
      <c r="J4" s="122" t="s">
        <v>8</v>
      </c>
      <c r="K4" s="115" t="s">
        <v>0</v>
      </c>
    </row>
    <row r="5" spans="1:11" ht="15" customHeight="1" thickBot="1">
      <c r="A5" s="124"/>
      <c r="B5" s="108">
        <v>2.5</v>
      </c>
      <c r="C5" s="109">
        <f aca="true" t="shared" si="0" ref="C5:C43">FV($B$2,B5,,-1)</f>
        <v>1.129726321947046</v>
      </c>
      <c r="D5" s="110">
        <f aca="true" t="shared" si="1" ref="D5:D43">PV($B$2,B5,,-1)</f>
        <v>0.8851701341936807</v>
      </c>
      <c r="E5" s="111">
        <f aca="true" t="shared" si="2" ref="E5:E43">PMT($B$2,B5,,-1)</f>
        <v>0.385426791182825</v>
      </c>
      <c r="F5" s="112">
        <f aca="true" t="shared" si="3" ref="F5:F43">PMT($B$2,B5,-1)</f>
        <v>0.435426791182825</v>
      </c>
      <c r="G5" s="112">
        <f aca="true" t="shared" si="4" ref="G5:G43">FV($B$2,B5,-1)</f>
        <v>2.5945264389409184</v>
      </c>
      <c r="H5" s="110">
        <f aca="true" t="shared" si="5" ref="H5:H43">PV($B$2,B5,-1)</f>
        <v>2.2965973161263853</v>
      </c>
      <c r="I5" s="112">
        <f>J5*F5</f>
        <v>0.7286604408587464</v>
      </c>
      <c r="J5" s="113">
        <f aca="true" t="shared" si="6" ref="J5:J43">(1/$B$2)*(((((1+$B$2)^B5)-1)/($B$2*((1+$B$2)^B5)))-(B5/((1+$B$2)^B5)))</f>
        <v>1.6734396128436657</v>
      </c>
      <c r="K5" s="114">
        <f>B5</f>
        <v>2.5</v>
      </c>
    </row>
    <row r="6" spans="1:11" ht="15" customHeight="1">
      <c r="A6" s="124"/>
      <c r="B6" s="17">
        <v>1</v>
      </c>
      <c r="C6" s="72">
        <f t="shared" si="0"/>
        <v>1.05</v>
      </c>
      <c r="D6" s="73">
        <f t="shared" si="1"/>
        <v>0.9523809523809523</v>
      </c>
      <c r="E6" s="74">
        <f t="shared" si="2"/>
        <v>0.9999999999999991</v>
      </c>
      <c r="F6" s="75">
        <f t="shared" si="3"/>
        <v>1.0499999999999992</v>
      </c>
      <c r="G6" s="75">
        <f t="shared" si="4"/>
        <v>1.0000000000000009</v>
      </c>
      <c r="H6" s="76">
        <f t="shared" si="5"/>
        <v>0.9523809523809532</v>
      </c>
      <c r="I6" s="77">
        <f>J6*F6</f>
        <v>1.632027846198979E-14</v>
      </c>
      <c r="J6" s="78">
        <f t="shared" si="6"/>
        <v>1.554312234475219E-14</v>
      </c>
      <c r="K6" s="17">
        <v>1</v>
      </c>
    </row>
    <row r="7" spans="1:35" s="21" customFormat="1" ht="15" customHeight="1">
      <c r="A7" s="124"/>
      <c r="B7" s="20">
        <v>2</v>
      </c>
      <c r="C7" s="37">
        <f t="shared" si="0"/>
        <v>1.1025</v>
      </c>
      <c r="D7" s="38">
        <f t="shared" si="1"/>
        <v>0.9070294784580498</v>
      </c>
      <c r="E7" s="39">
        <f t="shared" si="2"/>
        <v>0.4878048780487803</v>
      </c>
      <c r="F7" s="40">
        <f t="shared" si="3"/>
        <v>0.5378048780487803</v>
      </c>
      <c r="G7" s="40">
        <f t="shared" si="4"/>
        <v>2.0500000000000007</v>
      </c>
      <c r="H7" s="41">
        <f t="shared" si="5"/>
        <v>1.859410430839003</v>
      </c>
      <c r="I7" s="42">
        <f>J7*F7</f>
        <v>0.4878048780487864</v>
      </c>
      <c r="J7" s="43">
        <f t="shared" si="6"/>
        <v>0.9070294784580613</v>
      </c>
      <c r="K7" s="20">
        <v>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11" ht="15" customHeight="1">
      <c r="A8" s="124"/>
      <c r="B8" s="6">
        <v>3</v>
      </c>
      <c r="C8" s="30">
        <f t="shared" si="0"/>
        <v>1.1576250000000001</v>
      </c>
      <c r="D8" s="107">
        <f t="shared" si="1"/>
        <v>0.863837598531476</v>
      </c>
      <c r="E8" s="32">
        <f t="shared" si="2"/>
        <v>0.3172085646312448</v>
      </c>
      <c r="F8" s="33">
        <f t="shared" si="3"/>
        <v>0.3672085646312448</v>
      </c>
      <c r="G8" s="33">
        <f t="shared" si="4"/>
        <v>3.1525000000000025</v>
      </c>
      <c r="H8" s="34">
        <f t="shared" si="5"/>
        <v>2.72324802937048</v>
      </c>
      <c r="I8" s="35">
        <f aca="true" t="shared" si="7" ref="I8:I43">J8*F8</f>
        <v>0.9674861221253124</v>
      </c>
      <c r="J8" s="36">
        <f t="shared" si="6"/>
        <v>2.6347046755210446</v>
      </c>
      <c r="K8" s="6">
        <v>3</v>
      </c>
    </row>
    <row r="9" spans="1:35" s="13" customFormat="1" ht="15" customHeight="1">
      <c r="A9" s="124"/>
      <c r="B9" s="12">
        <v>4</v>
      </c>
      <c r="C9" s="44">
        <f t="shared" si="0"/>
        <v>1.21550625</v>
      </c>
      <c r="D9" s="45">
        <f t="shared" si="1"/>
        <v>0.822702474791882</v>
      </c>
      <c r="E9" s="46">
        <f t="shared" si="2"/>
        <v>0.23201183260346275</v>
      </c>
      <c r="F9" s="47">
        <f t="shared" si="3"/>
        <v>0.28201183260346274</v>
      </c>
      <c r="G9" s="47">
        <f t="shared" si="4"/>
        <v>4.310125</v>
      </c>
      <c r="H9" s="48">
        <f t="shared" si="5"/>
        <v>3.5459505041623607</v>
      </c>
      <c r="I9" s="49">
        <f t="shared" si="7"/>
        <v>1.4390533917229775</v>
      </c>
      <c r="J9" s="50">
        <f t="shared" si="6"/>
        <v>5.1028120998966475</v>
      </c>
      <c r="K9" s="12">
        <v>4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</row>
    <row r="10" spans="1:11" ht="15" customHeight="1" thickBot="1">
      <c r="A10" s="124"/>
      <c r="B10" s="16">
        <v>5</v>
      </c>
      <c r="C10" s="51">
        <f t="shared" si="0"/>
        <v>1.2762815625000001</v>
      </c>
      <c r="D10" s="52">
        <f t="shared" si="1"/>
        <v>0.783526166468459</v>
      </c>
      <c r="E10" s="53">
        <f t="shared" si="2"/>
        <v>0.18097479812826806</v>
      </c>
      <c r="F10" s="54">
        <f t="shared" si="3"/>
        <v>0.23097479812826807</v>
      </c>
      <c r="G10" s="54">
        <f t="shared" si="4"/>
        <v>5.525631250000003</v>
      </c>
      <c r="H10" s="55">
        <f t="shared" si="5"/>
        <v>4.329476670630821</v>
      </c>
      <c r="I10" s="56">
        <f t="shared" si="7"/>
        <v>1.9025201871731934</v>
      </c>
      <c r="J10" s="57">
        <f t="shared" si="6"/>
        <v>8.236916765770523</v>
      </c>
      <c r="K10" s="16">
        <v>5</v>
      </c>
    </row>
    <row r="11" spans="1:35" s="21" customFormat="1" ht="15" customHeight="1">
      <c r="A11" s="124"/>
      <c r="B11" s="22">
        <v>6</v>
      </c>
      <c r="C11" s="58">
        <f t="shared" si="0"/>
        <v>1.340095640625</v>
      </c>
      <c r="D11" s="59">
        <f t="shared" si="1"/>
        <v>0.7462153966366276</v>
      </c>
      <c r="E11" s="60">
        <f t="shared" si="2"/>
        <v>0.14701746811018832</v>
      </c>
      <c r="F11" s="61">
        <f t="shared" si="3"/>
        <v>0.1970174681101883</v>
      </c>
      <c r="G11" s="61">
        <f t="shared" si="4"/>
        <v>6.8019128124999995</v>
      </c>
      <c r="H11" s="62">
        <f t="shared" si="5"/>
        <v>5.075692067267447</v>
      </c>
      <c r="I11" s="63">
        <f t="shared" si="7"/>
        <v>2.3579038267774015</v>
      </c>
      <c r="J11" s="64">
        <f t="shared" si="6"/>
        <v>11.967993748953614</v>
      </c>
      <c r="K11" s="22">
        <v>6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11" ht="15" customHeight="1">
      <c r="A12" s="124"/>
      <c r="B12" s="6">
        <v>7</v>
      </c>
      <c r="C12" s="30">
        <f t="shared" si="0"/>
        <v>1.4071004226562502</v>
      </c>
      <c r="D12" s="31">
        <f t="shared" si="1"/>
        <v>0.7106813301301215</v>
      </c>
      <c r="E12" s="32">
        <f t="shared" si="2"/>
        <v>0.12281981844617067</v>
      </c>
      <c r="F12" s="33">
        <f t="shared" si="3"/>
        <v>0.17281981844617067</v>
      </c>
      <c r="G12" s="33">
        <f t="shared" si="4"/>
        <v>8.142008453125005</v>
      </c>
      <c r="H12" s="34">
        <f t="shared" si="5"/>
        <v>5.786373397397571</v>
      </c>
      <c r="I12" s="35">
        <f t="shared" si="7"/>
        <v>2.805225417536106</v>
      </c>
      <c r="J12" s="36">
        <f t="shared" si="6"/>
        <v>16.232081729734418</v>
      </c>
      <c r="K12" s="6">
        <v>7</v>
      </c>
    </row>
    <row r="13" spans="1:35" s="13" customFormat="1" ht="15" customHeight="1">
      <c r="A13" s="124"/>
      <c r="B13" s="12">
        <v>8</v>
      </c>
      <c r="C13" s="44">
        <f t="shared" si="0"/>
        <v>1.4774554437890626</v>
      </c>
      <c r="D13" s="45">
        <f t="shared" si="1"/>
        <v>0.6768393620286872</v>
      </c>
      <c r="E13" s="46">
        <f t="shared" si="2"/>
        <v>0.10472181362768115</v>
      </c>
      <c r="F13" s="47">
        <f t="shared" si="3"/>
        <v>0.15472181362768114</v>
      </c>
      <c r="G13" s="47">
        <f t="shared" si="4"/>
        <v>9.54910887578125</v>
      </c>
      <c r="H13" s="48">
        <f t="shared" si="5"/>
        <v>6.463212759426256</v>
      </c>
      <c r="I13" s="49">
        <f t="shared" si="7"/>
        <v>3.2445098195710136</v>
      </c>
      <c r="J13" s="50">
        <f t="shared" si="6"/>
        <v>20.969957263935157</v>
      </c>
      <c r="K13" s="12">
        <v>8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</row>
    <row r="14" spans="1:11" ht="15" customHeight="1">
      <c r="A14" s="124"/>
      <c r="B14" s="6">
        <v>9</v>
      </c>
      <c r="C14" s="30">
        <f t="shared" si="0"/>
        <v>1.5513282159785158</v>
      </c>
      <c r="D14" s="31">
        <f t="shared" si="1"/>
        <v>0.6446089162177973</v>
      </c>
      <c r="E14" s="32">
        <f t="shared" si="2"/>
        <v>0.09069007997578779</v>
      </c>
      <c r="F14" s="33">
        <f t="shared" si="3"/>
        <v>0.14069007997578778</v>
      </c>
      <c r="G14" s="33">
        <f t="shared" si="4"/>
        <v>11.026564319570316</v>
      </c>
      <c r="H14" s="34">
        <f t="shared" si="5"/>
        <v>7.107821675644054</v>
      </c>
      <c r="I14" s="35">
        <f t="shared" si="7"/>
        <v>3.6757856043581962</v>
      </c>
      <c r="J14" s="36">
        <f t="shared" si="6"/>
        <v>26.12682859367757</v>
      </c>
      <c r="K14" s="6">
        <v>9</v>
      </c>
    </row>
    <row r="15" spans="1:35" s="13" customFormat="1" ht="15" customHeight="1" thickBot="1">
      <c r="A15" s="124"/>
      <c r="B15" s="23">
        <v>10</v>
      </c>
      <c r="C15" s="65">
        <f t="shared" si="0"/>
        <v>1.6288946267774416</v>
      </c>
      <c r="D15" s="66">
        <f t="shared" si="1"/>
        <v>0.6139132535407593</v>
      </c>
      <c r="E15" s="67">
        <f t="shared" si="2"/>
        <v>0.07950457496545668</v>
      </c>
      <c r="F15" s="68">
        <f t="shared" si="3"/>
        <v>0.1295045749654567</v>
      </c>
      <c r="G15" s="68">
        <f t="shared" si="4"/>
        <v>12.57789253554883</v>
      </c>
      <c r="H15" s="69">
        <f t="shared" si="5"/>
        <v>7.721734929184813</v>
      </c>
      <c r="I15" s="70">
        <f t="shared" si="7"/>
        <v>4.099085006908663</v>
      </c>
      <c r="J15" s="71">
        <f t="shared" si="6"/>
        <v>31.652047875544387</v>
      </c>
      <c r="K15" s="23">
        <v>10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</row>
    <row r="16" spans="1:11" ht="15" customHeight="1">
      <c r="A16" s="124"/>
      <c r="B16" s="17">
        <v>11</v>
      </c>
      <c r="C16" s="72">
        <f t="shared" si="0"/>
        <v>1.7103393581163138</v>
      </c>
      <c r="D16" s="73">
        <f t="shared" si="1"/>
        <v>0.5846792890864374</v>
      </c>
      <c r="E16" s="74">
        <f t="shared" si="2"/>
        <v>0.07038889149066804</v>
      </c>
      <c r="F16" s="75">
        <f t="shared" si="3"/>
        <v>0.12038889149066805</v>
      </c>
      <c r="G16" s="75">
        <f t="shared" si="4"/>
        <v>14.206787162326275</v>
      </c>
      <c r="H16" s="76">
        <f t="shared" si="5"/>
        <v>8.306414218271252</v>
      </c>
      <c r="I16" s="77">
        <f t="shared" si="7"/>
        <v>4.514443872053026</v>
      </c>
      <c r="J16" s="78">
        <f t="shared" si="6"/>
        <v>37.49884076640878</v>
      </c>
      <c r="K16" s="17">
        <v>11</v>
      </c>
    </row>
    <row r="17" spans="1:35" s="13" customFormat="1" ht="15" customHeight="1">
      <c r="A17" s="124"/>
      <c r="B17" s="12">
        <v>12</v>
      </c>
      <c r="C17" s="44">
        <f t="shared" si="0"/>
        <v>1.7958563260221292</v>
      </c>
      <c r="D17" s="45">
        <f t="shared" si="1"/>
        <v>0.5568374181775595</v>
      </c>
      <c r="E17" s="46">
        <f t="shared" si="2"/>
        <v>0.0628254100208154</v>
      </c>
      <c r="F17" s="47">
        <f t="shared" si="3"/>
        <v>0.1128254100208154</v>
      </c>
      <c r="G17" s="47">
        <f t="shared" si="4"/>
        <v>15.917126520442583</v>
      </c>
      <c r="H17" s="48">
        <f t="shared" si="5"/>
        <v>8.86325163644881</v>
      </c>
      <c r="I17" s="49">
        <f t="shared" si="7"/>
        <v>4.921901595004303</v>
      </c>
      <c r="J17" s="50">
        <f t="shared" si="6"/>
        <v>43.62405236636189</v>
      </c>
      <c r="K17" s="12">
        <v>12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</row>
    <row r="18" spans="1:11" ht="15" customHeight="1">
      <c r="A18" s="124"/>
      <c r="B18" s="6">
        <v>13</v>
      </c>
      <c r="C18" s="30">
        <f t="shared" si="0"/>
        <v>1.885649142323236</v>
      </c>
      <c r="D18" s="31">
        <f t="shared" si="1"/>
        <v>0.5303213506452946</v>
      </c>
      <c r="E18" s="32">
        <f t="shared" si="2"/>
        <v>0.056455765167727635</v>
      </c>
      <c r="F18" s="33">
        <f t="shared" si="3"/>
        <v>0.10645576516772765</v>
      </c>
      <c r="G18" s="33">
        <f t="shared" si="4"/>
        <v>17.71298284646472</v>
      </c>
      <c r="H18" s="34">
        <f t="shared" si="5"/>
        <v>9.393572987094107</v>
      </c>
      <c r="I18" s="35">
        <f t="shared" si="7"/>
        <v>5.321501056390815</v>
      </c>
      <c r="J18" s="36">
        <f t="shared" si="6"/>
        <v>49.98790857410551</v>
      </c>
      <c r="K18" s="6">
        <v>13</v>
      </c>
    </row>
    <row r="19" spans="1:35" s="13" customFormat="1" ht="15" customHeight="1">
      <c r="A19" s="124"/>
      <c r="B19" s="12">
        <v>14</v>
      </c>
      <c r="C19" s="44">
        <f t="shared" si="0"/>
        <v>1.9799315994393973</v>
      </c>
      <c r="D19" s="45">
        <f t="shared" si="1"/>
        <v>0.5050679529955189</v>
      </c>
      <c r="E19" s="46">
        <f t="shared" si="2"/>
        <v>0.05102396945726025</v>
      </c>
      <c r="F19" s="47">
        <f t="shared" si="3"/>
        <v>0.10102396945726025</v>
      </c>
      <c r="G19" s="47">
        <f t="shared" si="4"/>
        <v>19.598631988787947</v>
      </c>
      <c r="H19" s="48">
        <f t="shared" si="5"/>
        <v>9.898640940089622</v>
      </c>
      <c r="I19" s="49">
        <f t="shared" si="7"/>
        <v>5.713288551967127</v>
      </c>
      <c r="J19" s="50">
        <f t="shared" si="6"/>
        <v>56.55379196304716</v>
      </c>
      <c r="K19" s="12">
        <v>14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</row>
    <row r="20" spans="1:11" ht="15" customHeight="1" thickBot="1">
      <c r="A20" s="124"/>
      <c r="B20" s="16">
        <v>15</v>
      </c>
      <c r="C20" s="51">
        <f t="shared" si="0"/>
        <v>2.078928179411368</v>
      </c>
      <c r="D20" s="52">
        <f t="shared" si="1"/>
        <v>0.4810170980909702</v>
      </c>
      <c r="E20" s="53">
        <f t="shared" si="2"/>
        <v>0.04634228760924435</v>
      </c>
      <c r="F20" s="54">
        <f t="shared" si="3"/>
        <v>0.09634228760924435</v>
      </c>
      <c r="G20" s="54">
        <f t="shared" si="4"/>
        <v>21.578563588227357</v>
      </c>
      <c r="H20" s="55">
        <f t="shared" si="5"/>
        <v>10.379658038180596</v>
      </c>
      <c r="I20" s="56">
        <f t="shared" si="7"/>
        <v>6.097313717226693</v>
      </c>
      <c r="J20" s="57">
        <f t="shared" si="6"/>
        <v>63.288031336320856</v>
      </c>
      <c r="K20" s="16">
        <v>15</v>
      </c>
    </row>
    <row r="21" spans="1:35" s="13" customFormat="1" ht="15" customHeight="1">
      <c r="A21" s="124"/>
      <c r="B21" s="22">
        <v>16</v>
      </c>
      <c r="C21" s="79">
        <f t="shared" si="0"/>
        <v>2.182874588381936</v>
      </c>
      <c r="D21" s="80">
        <f t="shared" si="1"/>
        <v>0.4581115219914002</v>
      </c>
      <c r="E21" s="81">
        <f t="shared" si="2"/>
        <v>0.042269907977645724</v>
      </c>
      <c r="F21" s="82">
        <f t="shared" si="3"/>
        <v>0.09226990797764573</v>
      </c>
      <c r="G21" s="82">
        <f t="shared" si="4"/>
        <v>23.65749176763872</v>
      </c>
      <c r="H21" s="83">
        <f t="shared" si="5"/>
        <v>10.837769560171996</v>
      </c>
      <c r="I21" s="84">
        <f t="shared" si="7"/>
        <v>6.473629447153369</v>
      </c>
      <c r="J21" s="85">
        <f t="shared" si="6"/>
        <v>70.15970416619184</v>
      </c>
      <c r="K21" s="22">
        <v>16</v>
      </c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11" ht="15" customHeight="1">
      <c r="A22" s="124"/>
      <c r="B22" s="6">
        <v>17</v>
      </c>
      <c r="C22" s="30">
        <f t="shared" si="0"/>
        <v>2.292018317801033</v>
      </c>
      <c r="D22" s="31">
        <f t="shared" si="1"/>
        <v>0.43629668761085727</v>
      </c>
      <c r="E22" s="32">
        <f t="shared" si="2"/>
        <v>0.03869914173128608</v>
      </c>
      <c r="F22" s="33">
        <f t="shared" si="3"/>
        <v>0.08869914173128608</v>
      </c>
      <c r="G22" s="33">
        <f t="shared" si="4"/>
        <v>25.840366356020663</v>
      </c>
      <c r="H22" s="34">
        <f t="shared" si="5"/>
        <v>11.274066247782853</v>
      </c>
      <c r="I22" s="35">
        <f t="shared" si="7"/>
        <v>6.842291811362732</v>
      </c>
      <c r="J22" s="36">
        <f t="shared" si="6"/>
        <v>77.14045116796558</v>
      </c>
      <c r="K22" s="6">
        <v>17</v>
      </c>
    </row>
    <row r="23" spans="1:35" s="13" customFormat="1" ht="15" customHeight="1">
      <c r="A23" s="124"/>
      <c r="B23" s="12">
        <v>18</v>
      </c>
      <c r="C23" s="44">
        <f t="shared" si="0"/>
        <v>2.4066192336910848</v>
      </c>
      <c r="D23" s="45">
        <f t="shared" si="1"/>
        <v>0.41552065486748313</v>
      </c>
      <c r="E23" s="46">
        <f t="shared" si="2"/>
        <v>0.03554622231973601</v>
      </c>
      <c r="F23" s="47">
        <f t="shared" si="3"/>
        <v>0.08554622231973602</v>
      </c>
      <c r="G23" s="47">
        <f t="shared" si="4"/>
        <v>28.132384673821694</v>
      </c>
      <c r="H23" s="48">
        <f t="shared" si="5"/>
        <v>11.689586902650337</v>
      </c>
      <c r="I23" s="49">
        <f t="shared" si="7"/>
        <v>7.2033599648950375</v>
      </c>
      <c r="J23" s="50">
        <f t="shared" si="6"/>
        <v>84.20430230071281</v>
      </c>
      <c r="K23" s="12">
        <v>18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11" ht="15" customHeight="1">
      <c r="A24" s="124"/>
      <c r="B24" s="6">
        <v>19</v>
      </c>
      <c r="C24" s="30">
        <f t="shared" si="0"/>
        <v>2.526950195375639</v>
      </c>
      <c r="D24" s="31">
        <f t="shared" si="1"/>
        <v>0.3957339570166506</v>
      </c>
      <c r="E24" s="32">
        <f t="shared" si="2"/>
        <v>0.03274501038175623</v>
      </c>
      <c r="F24" s="33">
        <f t="shared" si="3"/>
        <v>0.08274501038175623</v>
      </c>
      <c r="G24" s="33">
        <f t="shared" si="4"/>
        <v>30.53900390751278</v>
      </c>
      <c r="H24" s="34">
        <f t="shared" si="5"/>
        <v>12.085320859666988</v>
      </c>
      <c r="I24" s="35">
        <f t="shared" si="7"/>
        <v>7.556896054932633</v>
      </c>
      <c r="J24" s="36">
        <f t="shared" si="6"/>
        <v>91.32751352701251</v>
      </c>
      <c r="K24" s="6">
        <v>19</v>
      </c>
    </row>
    <row r="25" spans="1:35" s="13" customFormat="1" ht="15" customHeight="1" thickBot="1">
      <c r="A25" s="124"/>
      <c r="B25" s="23">
        <v>20</v>
      </c>
      <c r="C25" s="65">
        <f t="shared" si="0"/>
        <v>2.653297705144421</v>
      </c>
      <c r="D25" s="66">
        <f t="shared" si="1"/>
        <v>0.3768894828730006</v>
      </c>
      <c r="E25" s="67">
        <f t="shared" si="2"/>
        <v>0.030242587190691315</v>
      </c>
      <c r="F25" s="68">
        <f t="shared" si="3"/>
        <v>0.08024258719069133</v>
      </c>
      <c r="G25" s="68">
        <f t="shared" si="4"/>
        <v>33.06595410288841</v>
      </c>
      <c r="H25" s="69">
        <f t="shared" si="5"/>
        <v>12.462210342539986</v>
      </c>
      <c r="I25" s="70">
        <f t="shared" si="7"/>
        <v>7.902965123723475</v>
      </c>
      <c r="J25" s="71">
        <f t="shared" si="6"/>
        <v>98.48841370159948</v>
      </c>
      <c r="K25" s="23">
        <v>20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11" ht="15" customHeight="1">
      <c r="A26" s="124"/>
      <c r="B26" s="17">
        <v>21</v>
      </c>
      <c r="C26" s="72">
        <f t="shared" si="0"/>
        <v>2.785962590401642</v>
      </c>
      <c r="D26" s="73">
        <f t="shared" si="1"/>
        <v>0.35894236464095297</v>
      </c>
      <c r="E26" s="74">
        <f t="shared" si="2"/>
        <v>0.027996107123809122</v>
      </c>
      <c r="F26" s="75">
        <f t="shared" si="3"/>
        <v>0.07799610712380912</v>
      </c>
      <c r="G26" s="75">
        <f t="shared" si="4"/>
        <v>35.71925180803284</v>
      </c>
      <c r="H26" s="76">
        <f t="shared" si="5"/>
        <v>12.821152707180941</v>
      </c>
      <c r="I26" s="77">
        <f t="shared" si="7"/>
        <v>8.241635008000166</v>
      </c>
      <c r="J26" s="78">
        <f t="shared" si="6"/>
        <v>105.66726099441854</v>
      </c>
      <c r="K26" s="17">
        <v>21</v>
      </c>
    </row>
    <row r="27" spans="1:35" s="13" customFormat="1" ht="15" customHeight="1">
      <c r="A27" s="124"/>
      <c r="B27" s="12">
        <v>22</v>
      </c>
      <c r="C27" s="44">
        <f t="shared" si="0"/>
        <v>2.9252607199217238</v>
      </c>
      <c r="D27" s="45">
        <f t="shared" si="1"/>
        <v>0.3418498710866219</v>
      </c>
      <c r="E27" s="46">
        <f t="shared" si="2"/>
        <v>0.025970508556385483</v>
      </c>
      <c r="F27" s="47">
        <f t="shared" si="3"/>
        <v>0.07597050855638549</v>
      </c>
      <c r="G27" s="47">
        <f t="shared" si="4"/>
        <v>38.505214398434475</v>
      </c>
      <c r="H27" s="48">
        <f t="shared" si="5"/>
        <v>13.163002578267562</v>
      </c>
      <c r="I27" s="49">
        <f t="shared" si="7"/>
        <v>8.572976235190385</v>
      </c>
      <c r="J27" s="50">
        <f t="shared" si="6"/>
        <v>112.84610828723758</v>
      </c>
      <c r="K27" s="12">
        <v>22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11" ht="15" customHeight="1">
      <c r="A28" s="124"/>
      <c r="B28" s="6">
        <v>23</v>
      </c>
      <c r="C28" s="30">
        <f t="shared" si="0"/>
        <v>3.0715237559178106</v>
      </c>
      <c r="D28" s="31">
        <f t="shared" si="1"/>
        <v>0.3255713057967827</v>
      </c>
      <c r="E28" s="32">
        <f t="shared" si="2"/>
        <v>0.02413682192017488</v>
      </c>
      <c r="F28" s="33">
        <f t="shared" si="3"/>
        <v>0.07413682192017489</v>
      </c>
      <c r="G28" s="33">
        <f t="shared" si="4"/>
        <v>41.430475118356206</v>
      </c>
      <c r="H28" s="34">
        <f t="shared" si="5"/>
        <v>13.488573884064344</v>
      </c>
      <c r="I28" s="35">
        <f t="shared" si="7"/>
        <v>8.897061916719554</v>
      </c>
      <c r="J28" s="36">
        <f t="shared" si="6"/>
        <v>120.00867701476685</v>
      </c>
      <c r="K28" s="6">
        <v>23</v>
      </c>
    </row>
    <row r="29" spans="1:35" s="13" customFormat="1" ht="15" customHeight="1">
      <c r="A29" s="124"/>
      <c r="B29" s="12">
        <v>24</v>
      </c>
      <c r="C29" s="44">
        <f t="shared" si="0"/>
        <v>3.2250999437137007</v>
      </c>
      <c r="D29" s="45">
        <f t="shared" si="1"/>
        <v>0.31006791028265024</v>
      </c>
      <c r="E29" s="46">
        <f t="shared" si="2"/>
        <v>0.022470900752687005</v>
      </c>
      <c r="F29" s="47">
        <f t="shared" si="3"/>
        <v>0.07247090075268701</v>
      </c>
      <c r="G29" s="47">
        <f t="shared" si="4"/>
        <v>44.50199887427401</v>
      </c>
      <c r="H29" s="48">
        <f t="shared" si="5"/>
        <v>13.798641794346993</v>
      </c>
      <c r="I29" s="49">
        <f t="shared" si="7"/>
        <v>9.21396763871024</v>
      </c>
      <c r="J29" s="50">
        <f t="shared" si="6"/>
        <v>127.1402389512678</v>
      </c>
      <c r="K29" s="12">
        <v>24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s="15" customFormat="1" ht="15" customHeight="1" thickBot="1">
      <c r="A30" s="124"/>
      <c r="B30" s="19">
        <v>25</v>
      </c>
      <c r="C30" s="100">
        <f t="shared" si="0"/>
        <v>3.386354940899386</v>
      </c>
      <c r="D30" s="101">
        <f t="shared" si="1"/>
        <v>0.2953027716977621</v>
      </c>
      <c r="E30" s="102">
        <f t="shared" si="2"/>
        <v>0.020952457299229617</v>
      </c>
      <c r="F30" s="103">
        <f t="shared" si="3"/>
        <v>0.07095245729922962</v>
      </c>
      <c r="G30" s="103">
        <f t="shared" si="4"/>
        <v>47.72709881798772</v>
      </c>
      <c r="H30" s="104">
        <f t="shared" si="5"/>
        <v>14.093944566044758</v>
      </c>
      <c r="I30" s="105">
        <f t="shared" si="7"/>
        <v>9.523771350385193</v>
      </c>
      <c r="J30" s="106">
        <f t="shared" si="6"/>
        <v>134.22750547201412</v>
      </c>
      <c r="K30" s="19">
        <v>25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s="13" customFormat="1" ht="15" customHeight="1">
      <c r="A31" s="124"/>
      <c r="B31" s="22">
        <v>26</v>
      </c>
      <c r="C31" s="79">
        <f t="shared" si="0"/>
        <v>3.555672687944355</v>
      </c>
      <c r="D31" s="80">
        <f t="shared" si="1"/>
        <v>0.2812407349502496</v>
      </c>
      <c r="E31" s="81">
        <f t="shared" si="2"/>
        <v>0.01956432067215043</v>
      </c>
      <c r="F31" s="82">
        <f t="shared" si="3"/>
        <v>0.06956432067215043</v>
      </c>
      <c r="G31" s="82">
        <f t="shared" si="4"/>
        <v>51.113453758887104</v>
      </c>
      <c r="H31" s="83">
        <f t="shared" si="5"/>
        <v>14.375185300995009</v>
      </c>
      <c r="I31" s="84">
        <f t="shared" si="7"/>
        <v>9.826553250481776</v>
      </c>
      <c r="J31" s="85">
        <f t="shared" si="6"/>
        <v>141.25852384577033</v>
      </c>
      <c r="K31" s="22">
        <v>26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11" ht="15" customHeight="1">
      <c r="A32" s="124"/>
      <c r="B32" s="6">
        <v>27</v>
      </c>
      <c r="C32" s="30">
        <f t="shared" si="0"/>
        <v>3.7334563223415733</v>
      </c>
      <c r="D32" s="31">
        <f t="shared" si="1"/>
        <v>0.2678483190002377</v>
      </c>
      <c r="E32" s="32">
        <f t="shared" si="2"/>
        <v>0.018291859866693707</v>
      </c>
      <c r="F32" s="33">
        <f t="shared" si="3"/>
        <v>0.06829185986669371</v>
      </c>
      <c r="G32" s="33">
        <f t="shared" si="4"/>
        <v>54.66912644683146</v>
      </c>
      <c r="H32" s="34">
        <f t="shared" si="5"/>
        <v>14.643033619995245</v>
      </c>
      <c r="I32" s="35">
        <f t="shared" si="7"/>
        <v>10.122395671985398</v>
      </c>
      <c r="J32" s="36">
        <f t="shared" si="6"/>
        <v>148.22258013977654</v>
      </c>
      <c r="K32" s="6">
        <v>27</v>
      </c>
    </row>
    <row r="33" spans="1:35" s="13" customFormat="1" ht="15" customHeight="1">
      <c r="A33" s="124"/>
      <c r="B33" s="12">
        <v>28</v>
      </c>
      <c r="C33" s="44">
        <f t="shared" si="0"/>
        <v>3.9201291384586514</v>
      </c>
      <c r="D33" s="45">
        <f t="shared" si="1"/>
        <v>0.2550936371430836</v>
      </c>
      <c r="E33" s="46">
        <f t="shared" si="2"/>
        <v>0.01712253041877175</v>
      </c>
      <c r="F33" s="47">
        <f t="shared" si="3"/>
        <v>0.06712253041877175</v>
      </c>
      <c r="G33" s="47">
        <f t="shared" si="4"/>
        <v>58.40258276917302</v>
      </c>
      <c r="H33" s="48">
        <f t="shared" si="5"/>
        <v>14.898127257138327</v>
      </c>
      <c r="I33" s="49">
        <f t="shared" si="7"/>
        <v>10.411382965487817</v>
      </c>
      <c r="J33" s="50">
        <f t="shared" si="6"/>
        <v>155.11010834263973</v>
      </c>
      <c r="K33" s="12">
        <v>28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11" ht="15" customHeight="1">
      <c r="A34" s="124"/>
      <c r="B34" s="6">
        <v>29</v>
      </c>
      <c r="C34" s="30">
        <f t="shared" si="0"/>
        <v>4.116135595381585</v>
      </c>
      <c r="D34" s="31">
        <f t="shared" si="1"/>
        <v>0.24294632108865097</v>
      </c>
      <c r="E34" s="32">
        <f t="shared" si="2"/>
        <v>0.01604551485952821</v>
      </c>
      <c r="F34" s="33">
        <f t="shared" si="3"/>
        <v>0.06604551485952821</v>
      </c>
      <c r="G34" s="33">
        <f t="shared" si="4"/>
        <v>62.32271190763169</v>
      </c>
      <c r="H34" s="34">
        <f t="shared" si="5"/>
        <v>15.14107357822698</v>
      </c>
      <c r="I34" s="35">
        <f t="shared" si="7"/>
        <v>10.69360138147364</v>
      </c>
      <c r="J34" s="36">
        <f t="shared" si="6"/>
        <v>161.91260533312206</v>
      </c>
      <c r="K34" s="6">
        <v>29</v>
      </c>
    </row>
    <row r="35" spans="1:35" s="13" customFormat="1" ht="15" customHeight="1" thickBot="1">
      <c r="A35" s="124"/>
      <c r="B35" s="23">
        <v>30</v>
      </c>
      <c r="C35" s="65">
        <f t="shared" si="0"/>
        <v>4.3219423751506625</v>
      </c>
      <c r="D35" s="66">
        <f t="shared" si="1"/>
        <v>0.23137744865585813</v>
      </c>
      <c r="E35" s="67">
        <f t="shared" si="2"/>
        <v>0.015051435080276584</v>
      </c>
      <c r="F35" s="68">
        <f t="shared" si="3"/>
        <v>0.06505143508027658</v>
      </c>
      <c r="G35" s="68">
        <f t="shared" si="4"/>
        <v>66.43884750301325</v>
      </c>
      <c r="H35" s="69">
        <f t="shared" si="5"/>
        <v>15.372451026882837</v>
      </c>
      <c r="I35" s="70">
        <f t="shared" si="7"/>
        <v>10.969138951834047</v>
      </c>
      <c r="J35" s="71">
        <f t="shared" si="6"/>
        <v>168.62255134414184</v>
      </c>
      <c r="K35" s="23">
        <v>30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11" ht="15" customHeight="1">
      <c r="A36" s="124"/>
      <c r="B36" s="17">
        <v>31</v>
      </c>
      <c r="C36" s="72">
        <f t="shared" si="0"/>
        <v>4.538039493908197</v>
      </c>
      <c r="D36" s="73">
        <f t="shared" si="1"/>
        <v>0.220359474910341</v>
      </c>
      <c r="E36" s="74">
        <f t="shared" si="2"/>
        <v>0.014132120369512575</v>
      </c>
      <c r="F36" s="75">
        <f t="shared" si="3"/>
        <v>0.06413212036951257</v>
      </c>
      <c r="G36" s="75">
        <f t="shared" si="4"/>
        <v>70.76078987816395</v>
      </c>
      <c r="H36" s="76">
        <f t="shared" si="5"/>
        <v>15.59281050179318</v>
      </c>
      <c r="I36" s="77">
        <f t="shared" si="7"/>
        <v>11.238085370902201</v>
      </c>
      <c r="J36" s="78">
        <f t="shared" si="6"/>
        <v>175.23333559145215</v>
      </c>
      <c r="K36" s="17">
        <v>31</v>
      </c>
    </row>
    <row r="37" spans="1:35" s="13" customFormat="1" ht="15" customHeight="1">
      <c r="A37" s="124"/>
      <c r="B37" s="12">
        <v>32</v>
      </c>
      <c r="C37" s="44">
        <f t="shared" si="0"/>
        <v>4.764941468603607</v>
      </c>
      <c r="D37" s="45">
        <f t="shared" si="1"/>
        <v>0.20986616658127716</v>
      </c>
      <c r="E37" s="46">
        <f t="shared" si="2"/>
        <v>0.013280418943284312</v>
      </c>
      <c r="F37" s="47">
        <f t="shared" si="3"/>
        <v>0.06328041894328432</v>
      </c>
      <c r="G37" s="47">
        <f t="shared" si="4"/>
        <v>75.29882937207213</v>
      </c>
      <c r="H37" s="48">
        <f t="shared" si="5"/>
        <v>15.802676668374456</v>
      </c>
      <c r="I37" s="49">
        <f t="shared" si="7"/>
        <v>11.500531876298039</v>
      </c>
      <c r="J37" s="50">
        <f t="shared" si="6"/>
        <v>181.73918675547174</v>
      </c>
      <c r="K37" s="12">
        <v>32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11" ht="15" customHeight="1">
      <c r="A38" s="124"/>
      <c r="B38" s="6">
        <v>33</v>
      </c>
      <c r="C38" s="30">
        <f t="shared" si="0"/>
        <v>5.003188542033787</v>
      </c>
      <c r="D38" s="31">
        <f t="shared" si="1"/>
        <v>0.19987253960121634</v>
      </c>
      <c r="E38" s="32">
        <f t="shared" si="2"/>
        <v>0.012490043742630696</v>
      </c>
      <c r="F38" s="33">
        <f t="shared" si="3"/>
        <v>0.062490043742630695</v>
      </c>
      <c r="G38" s="33">
        <f t="shared" si="4"/>
        <v>80.06377084067574</v>
      </c>
      <c r="H38" s="34">
        <f t="shared" si="5"/>
        <v>16.002549207975672</v>
      </c>
      <c r="I38" s="35">
        <f t="shared" si="7"/>
        <v>11.756571129863742</v>
      </c>
      <c r="J38" s="36">
        <f t="shared" si="6"/>
        <v>188.13510802271068</v>
      </c>
      <c r="K38" s="6">
        <v>33</v>
      </c>
    </row>
    <row r="39" spans="1:35" s="13" customFormat="1" ht="15" customHeight="1">
      <c r="A39" s="124"/>
      <c r="B39" s="12">
        <v>34</v>
      </c>
      <c r="C39" s="44">
        <f t="shared" si="0"/>
        <v>5.2533479691354765</v>
      </c>
      <c r="D39" s="45">
        <f t="shared" si="1"/>
        <v>0.19035479962020604</v>
      </c>
      <c r="E39" s="46">
        <f t="shared" si="2"/>
        <v>0.011755445442702132</v>
      </c>
      <c r="F39" s="47">
        <f t="shared" si="3"/>
        <v>0.06175544544270213</v>
      </c>
      <c r="G39" s="47">
        <f t="shared" si="4"/>
        <v>85.06695938270953</v>
      </c>
      <c r="H39" s="48">
        <f t="shared" si="5"/>
        <v>16.192904007595878</v>
      </c>
      <c r="I39" s="49">
        <f t="shared" si="7"/>
        <v>12.006297098962548</v>
      </c>
      <c r="J39" s="50">
        <f t="shared" si="6"/>
        <v>194.41681641017743</v>
      </c>
      <c r="K39" s="12">
        <v>34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</row>
    <row r="40" spans="1:11" ht="15" customHeight="1" thickBot="1">
      <c r="A40" s="124"/>
      <c r="B40" s="16">
        <v>35</v>
      </c>
      <c r="C40" s="51">
        <f t="shared" si="0"/>
        <v>5.516015367592251</v>
      </c>
      <c r="D40" s="52">
        <f t="shared" si="1"/>
        <v>0.18129028535257716</v>
      </c>
      <c r="E40" s="53">
        <f t="shared" si="2"/>
        <v>0.011071707230849813</v>
      </c>
      <c r="F40" s="54">
        <f t="shared" si="3"/>
        <v>0.061071707230849814</v>
      </c>
      <c r="G40" s="54">
        <f t="shared" si="4"/>
        <v>90.32030735184502</v>
      </c>
      <c r="H40" s="55">
        <f t="shared" si="5"/>
        <v>16.374194292948456</v>
      </c>
      <c r="I40" s="56">
        <f t="shared" si="7"/>
        <v>12.249804938405132</v>
      </c>
      <c r="J40" s="57">
        <f t="shared" si="6"/>
        <v>200.58068611216513</v>
      </c>
      <c r="K40" s="16">
        <v>35</v>
      </c>
    </row>
    <row r="41" spans="1:35" s="13" customFormat="1" ht="15" customHeight="1">
      <c r="A41" s="124"/>
      <c r="B41" s="22">
        <v>40</v>
      </c>
      <c r="C41" s="79">
        <f t="shared" si="0"/>
        <v>7.039988712124649</v>
      </c>
      <c r="D41" s="80">
        <f t="shared" si="1"/>
        <v>0.14204568230027784</v>
      </c>
      <c r="E41" s="81">
        <f t="shared" si="2"/>
        <v>0.008278161166034997</v>
      </c>
      <c r="F41" s="82">
        <f t="shared" si="3"/>
        <v>0.058278161166035</v>
      </c>
      <c r="G41" s="82">
        <f t="shared" si="4"/>
        <v>120.79977424249297</v>
      </c>
      <c r="H41" s="83">
        <f t="shared" si="5"/>
        <v>17.159086353994443</v>
      </c>
      <c r="I41" s="84">
        <f t="shared" si="7"/>
        <v>13.377471067172003</v>
      </c>
      <c r="J41" s="85">
        <f t="shared" si="6"/>
        <v>229.5451812396666</v>
      </c>
      <c r="K41" s="22">
        <v>40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</row>
    <row r="42" spans="1:11" ht="15" customHeight="1">
      <c r="A42" s="124"/>
      <c r="B42" s="6">
        <v>45</v>
      </c>
      <c r="C42" s="30">
        <f t="shared" si="0"/>
        <v>8.985007793492812</v>
      </c>
      <c r="D42" s="31">
        <f t="shared" si="1"/>
        <v>0.1112965089161333</v>
      </c>
      <c r="E42" s="32">
        <f t="shared" si="2"/>
        <v>0.006261734652375203</v>
      </c>
      <c r="F42" s="33">
        <f t="shared" si="3"/>
        <v>0.0562617346523752</v>
      </c>
      <c r="G42" s="33">
        <f t="shared" si="4"/>
        <v>159.70015586985625</v>
      </c>
      <c r="H42" s="34">
        <f t="shared" si="5"/>
        <v>17.774069821677333</v>
      </c>
      <c r="I42" s="35">
        <f t="shared" si="7"/>
        <v>14.364438812862318</v>
      </c>
      <c r="J42" s="36">
        <f t="shared" si="6"/>
        <v>255.3145384090267</v>
      </c>
      <c r="K42" s="6">
        <v>45</v>
      </c>
    </row>
    <row r="43" spans="1:35" s="13" customFormat="1" ht="15" customHeight="1">
      <c r="A43" s="124"/>
      <c r="B43" s="12">
        <v>50</v>
      </c>
      <c r="C43" s="44">
        <f t="shared" si="0"/>
        <v>11.467399785753685</v>
      </c>
      <c r="D43" s="45">
        <f t="shared" si="1"/>
        <v>0.08720372697238059</v>
      </c>
      <c r="E43" s="46">
        <f t="shared" si="2"/>
        <v>0.004776735485736475</v>
      </c>
      <c r="F43" s="47">
        <f t="shared" si="3"/>
        <v>0.05477673548573647</v>
      </c>
      <c r="G43" s="47">
        <f t="shared" si="4"/>
        <v>209.3479957150737</v>
      </c>
      <c r="H43" s="48">
        <f t="shared" si="5"/>
        <v>18.255925460552387</v>
      </c>
      <c r="I43" s="49">
        <f t="shared" si="7"/>
        <v>15.223264514263523</v>
      </c>
      <c r="J43" s="50">
        <f t="shared" si="6"/>
        <v>277.91478223866716</v>
      </c>
      <c r="K43" s="12">
        <v>50</v>
      </c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</row>
    <row r="44" spans="1:35" s="15" customFormat="1" ht="15" customHeight="1">
      <c r="A44" s="124"/>
      <c r="B44" s="14">
        <v>55</v>
      </c>
      <c r="C44" s="86">
        <f aca="true" t="shared" si="8" ref="C44:C53">FV($B$2,B44,,-1)</f>
        <v>14.635630916373879</v>
      </c>
      <c r="D44" s="87">
        <f aca="true" t="shared" si="9" ref="D44:D53">PV($B$2,B44,,-1)</f>
        <v>0.06832640189643152</v>
      </c>
      <c r="E44" s="88">
        <f aca="true" t="shared" si="10" ref="E44:E53">PMT($B$2,B44,,-1)</f>
        <v>0.0036668636975175986</v>
      </c>
      <c r="F44" s="89">
        <f aca="true" t="shared" si="11" ref="F44:F53">PMT($B$2,B44,-1)</f>
        <v>0.0536668636975176</v>
      </c>
      <c r="G44" s="89">
        <f aca="true" t="shared" si="12" ref="G44:G53">FV($B$2,B44,-1)</f>
        <v>272.71261832747757</v>
      </c>
      <c r="H44" s="90">
        <f aca="true" t="shared" si="13" ref="H44:H53">PV($B$2,B44,-1)</f>
        <v>18.63347196207137</v>
      </c>
      <c r="I44" s="91">
        <f aca="true" t="shared" si="14" ref="I44:I53">J44*F44</f>
        <v>15.966449932730644</v>
      </c>
      <c r="J44" s="92">
        <f aca="true" t="shared" si="15" ref="J44:J53">(1/$B$2)*(((((1+$B$2)^B44)-1)/($B$2*((1+$B$2)^B44)))-(B44/((1+$B$2)^B44)))</f>
        <v>297.51039715535273</v>
      </c>
      <c r="K44" s="14">
        <v>55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s="15" customFormat="1" ht="15" customHeight="1" thickBot="1">
      <c r="A45" s="124"/>
      <c r="B45" s="23">
        <v>60</v>
      </c>
      <c r="C45" s="65">
        <f t="shared" si="8"/>
        <v>18.67918589412296</v>
      </c>
      <c r="D45" s="66">
        <f t="shared" si="9"/>
        <v>0.05353552374649424</v>
      </c>
      <c r="E45" s="67">
        <f t="shared" si="10"/>
        <v>0.0028281845272423636</v>
      </c>
      <c r="F45" s="68">
        <f t="shared" si="11"/>
        <v>0.05282818452724237</v>
      </c>
      <c r="G45" s="68">
        <f t="shared" si="12"/>
        <v>353.58371788245915</v>
      </c>
      <c r="H45" s="69">
        <f t="shared" si="13"/>
        <v>18.929289525070114</v>
      </c>
      <c r="I45" s="70">
        <f t="shared" si="14"/>
        <v>16.606178567309165</v>
      </c>
      <c r="J45" s="71">
        <f t="shared" si="15"/>
        <v>314.3431620056092</v>
      </c>
      <c r="K45" s="23">
        <v>60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s="15" customFormat="1" ht="15" customHeight="1">
      <c r="A46" s="124"/>
      <c r="B46" s="18">
        <v>65</v>
      </c>
      <c r="C46" s="93">
        <f t="shared" si="8"/>
        <v>23.839900559179217</v>
      </c>
      <c r="D46" s="94">
        <f t="shared" si="9"/>
        <v>0.04194648369097178</v>
      </c>
      <c r="E46" s="95">
        <f t="shared" si="10"/>
        <v>0.002189151387522364</v>
      </c>
      <c r="F46" s="96">
        <f t="shared" si="11"/>
        <v>0.052189151387522364</v>
      </c>
      <c r="G46" s="96">
        <f t="shared" si="12"/>
        <v>456.7980111835843</v>
      </c>
      <c r="H46" s="97">
        <f t="shared" si="13"/>
        <v>19.161070326180564</v>
      </c>
      <c r="I46" s="98">
        <f t="shared" si="14"/>
        <v>17.15410319622093</v>
      </c>
      <c r="J46" s="99">
        <f t="shared" si="15"/>
        <v>328.69097772534803</v>
      </c>
      <c r="K46" s="18">
        <v>65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s="15" customFormat="1" ht="15" customHeight="1">
      <c r="A47" s="124"/>
      <c r="B47" s="12">
        <v>70</v>
      </c>
      <c r="C47" s="44">
        <f t="shared" si="8"/>
        <v>30.42642553551387</v>
      </c>
      <c r="D47" s="45">
        <f t="shared" si="9"/>
        <v>0.03286616756321886</v>
      </c>
      <c r="E47" s="46">
        <f t="shared" si="10"/>
        <v>0.001699153026236792</v>
      </c>
      <c r="F47" s="47">
        <f t="shared" si="11"/>
        <v>0.051699153026236795</v>
      </c>
      <c r="G47" s="47">
        <f t="shared" si="12"/>
        <v>588.5285107102774</v>
      </c>
      <c r="H47" s="48">
        <f t="shared" si="13"/>
        <v>19.342676648735623</v>
      </c>
      <c r="I47" s="49">
        <f t="shared" si="14"/>
        <v>17.621185763268493</v>
      </c>
      <c r="J47" s="50">
        <f t="shared" si="15"/>
        <v>340.84089838620605</v>
      </c>
      <c r="K47" s="12">
        <v>70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 s="15" customFormat="1" ht="15" customHeight="1">
      <c r="A48" s="124"/>
      <c r="B48" s="14">
        <v>75</v>
      </c>
      <c r="C48" s="86">
        <f t="shared" si="8"/>
        <v>38.83268592375555</v>
      </c>
      <c r="D48" s="87">
        <f t="shared" si="9"/>
        <v>0.025751502277318886</v>
      </c>
      <c r="E48" s="88">
        <f t="shared" si="10"/>
        <v>0.0013216085186435167</v>
      </c>
      <c r="F48" s="89">
        <f t="shared" si="11"/>
        <v>0.051321608518643515</v>
      </c>
      <c r="G48" s="89">
        <f t="shared" si="12"/>
        <v>756.653718475111</v>
      </c>
      <c r="H48" s="90">
        <f t="shared" si="13"/>
        <v>19.48496995445362</v>
      </c>
      <c r="I48" s="91">
        <f t="shared" si="14"/>
        <v>18.017587222034727</v>
      </c>
      <c r="J48" s="92">
        <f t="shared" si="15"/>
        <v>351.07214567309416</v>
      </c>
      <c r="K48" s="14">
        <v>75</v>
      </c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s="15" customFormat="1" ht="15" customHeight="1">
      <c r="A49" s="124"/>
      <c r="B49" s="12">
        <v>80</v>
      </c>
      <c r="C49" s="44">
        <f t="shared" si="8"/>
        <v>49.56144106684249</v>
      </c>
      <c r="D49" s="45">
        <f t="shared" si="9"/>
        <v>0.020176975860151457</v>
      </c>
      <c r="E49" s="46">
        <f t="shared" si="10"/>
        <v>0.0010296234811314063</v>
      </c>
      <c r="F49" s="47">
        <f t="shared" si="11"/>
        <v>0.05102962348113141</v>
      </c>
      <c r="G49" s="47">
        <f t="shared" si="12"/>
        <v>971.2288213368498</v>
      </c>
      <c r="H49" s="48">
        <f t="shared" si="13"/>
        <v>19.59646048279697</v>
      </c>
      <c r="I49" s="49">
        <f t="shared" si="14"/>
        <v>18.35260243018975</v>
      </c>
      <c r="J49" s="50">
        <f t="shared" si="15"/>
        <v>359.6460482796971</v>
      </c>
      <c r="K49" s="12">
        <v>80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s="15" customFormat="1" ht="15" customHeight="1" thickBot="1">
      <c r="A50" s="124"/>
      <c r="B50" s="19">
        <v>85</v>
      </c>
      <c r="C50" s="100">
        <f t="shared" si="8"/>
        <v>63.2543534445414</v>
      </c>
      <c r="D50" s="101">
        <f t="shared" si="9"/>
        <v>0.01580918854663111</v>
      </c>
      <c r="E50" s="102">
        <f t="shared" si="10"/>
        <v>0.0008031566827618239</v>
      </c>
      <c r="F50" s="103">
        <f t="shared" si="11"/>
        <v>0.05080315668276182</v>
      </c>
      <c r="G50" s="103">
        <f t="shared" si="12"/>
        <v>1245.087068890828</v>
      </c>
      <c r="H50" s="104">
        <f t="shared" si="13"/>
        <v>19.68381622906738</v>
      </c>
      <c r="I50" s="105">
        <f t="shared" si="14"/>
        <v>18.634633639304894</v>
      </c>
      <c r="J50" s="106">
        <f t="shared" si="15"/>
        <v>366.8007040520746</v>
      </c>
      <c r="K50" s="19">
        <v>85</v>
      </c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s="15" customFormat="1" ht="15" customHeight="1">
      <c r="A51" s="124"/>
      <c r="B51" s="22">
        <v>90</v>
      </c>
      <c r="C51" s="79">
        <f t="shared" si="8"/>
        <v>80.73036504912656</v>
      </c>
      <c r="D51" s="80">
        <f t="shared" si="9"/>
        <v>0.012386912896918942</v>
      </c>
      <c r="E51" s="81">
        <f t="shared" si="10"/>
        <v>0.0006271136469674015</v>
      </c>
      <c r="F51" s="82">
        <f t="shared" si="11"/>
        <v>0.050627113646967405</v>
      </c>
      <c r="G51" s="82">
        <f t="shared" si="12"/>
        <v>1594.6073009825311</v>
      </c>
      <c r="H51" s="83">
        <f t="shared" si="13"/>
        <v>19.75226174206162</v>
      </c>
      <c r="I51" s="84">
        <f t="shared" si="14"/>
        <v>18.87119543545868</v>
      </c>
      <c r="J51" s="85">
        <f t="shared" si="15"/>
        <v>372.74879162677837</v>
      </c>
      <c r="K51" s="22">
        <v>90</v>
      </c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s="15" customFormat="1" ht="15" customHeight="1">
      <c r="A52" s="124"/>
      <c r="B52" s="14">
        <v>95</v>
      </c>
      <c r="C52" s="86">
        <f t="shared" si="8"/>
        <v>103.03467644609466</v>
      </c>
      <c r="D52" s="87">
        <f t="shared" si="9"/>
        <v>0.00970547037650161</v>
      </c>
      <c r="E52" s="88">
        <f t="shared" si="10"/>
        <v>0.0004900294854800193</v>
      </c>
      <c r="F52" s="89">
        <f t="shared" si="11"/>
        <v>0.05049002948548002</v>
      </c>
      <c r="G52" s="89">
        <f t="shared" si="12"/>
        <v>2040.6935289218932</v>
      </c>
      <c r="H52" s="90">
        <f t="shared" si="13"/>
        <v>19.805890592469968</v>
      </c>
      <c r="I52" s="91">
        <f t="shared" si="14"/>
        <v>19.068943977587963</v>
      </c>
      <c r="J52" s="92">
        <f t="shared" si="15"/>
        <v>377.67741813404626</v>
      </c>
      <c r="K52" s="14">
        <v>95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s="15" customFormat="1" ht="15" customHeight="1">
      <c r="A53" s="124"/>
      <c r="B53" s="12">
        <v>100</v>
      </c>
      <c r="C53" s="44">
        <f t="shared" si="8"/>
        <v>131.50125784630362</v>
      </c>
      <c r="D53" s="45">
        <f t="shared" si="9"/>
        <v>0.007604489997873501</v>
      </c>
      <c r="E53" s="46">
        <f t="shared" si="10"/>
        <v>0.00038313806951107657</v>
      </c>
      <c r="F53" s="47">
        <f t="shared" si="11"/>
        <v>0.05038313806951108</v>
      </c>
      <c r="G53" s="47">
        <f t="shared" si="12"/>
        <v>2610.025156926072</v>
      </c>
      <c r="H53" s="48">
        <f t="shared" si="13"/>
        <v>19.84791020004253</v>
      </c>
      <c r="I53" s="49">
        <f t="shared" si="14"/>
        <v>19.233723860977847</v>
      </c>
      <c r="J53" s="50">
        <f t="shared" si="15"/>
        <v>381.7492240051036</v>
      </c>
      <c r="K53" s="12">
        <v>100</v>
      </c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</sheetData>
  <sheetProtection password="F173" sheet="1" formatCells="0" formatColumns="0" selectLockedCells="1"/>
  <mergeCells count="5">
    <mergeCell ref="A2:A53"/>
    <mergeCell ref="C2:D2"/>
    <mergeCell ref="E2:H2"/>
    <mergeCell ref="I2:J2"/>
    <mergeCell ref="B2:B3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tabSelected="1" zoomScalePageLayoutView="0" workbookViewId="0" topLeftCell="A1">
      <selection activeCell="A1" sqref="A1:A9"/>
    </sheetView>
  </sheetViews>
  <sheetFormatPr defaultColWidth="9.140625" defaultRowHeight="12.75"/>
  <cols>
    <col min="1" max="1" width="113.8515625" style="0" customWidth="1"/>
    <col min="2" max="2" width="76.140625" style="0" customWidth="1"/>
    <col min="3" max="16384" width="41.28125" style="0" customWidth="1"/>
  </cols>
  <sheetData>
    <row r="1" ht="12.75">
      <c r="A1" s="123" t="s">
        <v>21</v>
      </c>
    </row>
    <row r="3" ht="12.75">
      <c r="A3" s="123" t="s">
        <v>22</v>
      </c>
    </row>
    <row r="5" ht="12.75">
      <c r="A5" s="123" t="s">
        <v>23</v>
      </c>
    </row>
    <row r="7" ht="12.75">
      <c r="A7" t="s">
        <v>19</v>
      </c>
    </row>
    <row r="8" ht="12.75">
      <c r="A8" s="123" t="s">
        <v>20</v>
      </c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Compound Interest Calculator</dc:title>
  <dc:subject/>
  <dc:creator>Mickael D Muller</dc:creator>
  <cp:keywords/>
  <dc:description/>
  <cp:lastModifiedBy>Pletscher</cp:lastModifiedBy>
  <cp:lastPrinted>2011-03-31T15:38:19Z</cp:lastPrinted>
  <dcterms:created xsi:type="dcterms:W3CDTF">1998-10-09T19:29:25Z</dcterms:created>
  <dcterms:modified xsi:type="dcterms:W3CDTF">2011-03-31T15:39:00Z</dcterms:modified>
  <cp:category/>
  <cp:version/>
  <cp:contentType/>
  <cp:contentStatus/>
</cp:coreProperties>
</file>