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CMMI Cost Model" sheetId="1" r:id="rId1"/>
    <sheet name="Instructions" sheetId="2" r:id="rId2"/>
  </sheets>
  <definedNames>
    <definedName name="_xlnm.Print_Area" localSheetId="0">'CMMI Cost Model'!$A$1:$R$193</definedName>
  </definedNames>
  <calcPr fullCalcOnLoad="1"/>
</workbook>
</file>

<file path=xl/sharedStrings.xml><?xml version="1.0" encoding="utf-8"?>
<sst xmlns="http://schemas.openxmlformats.org/spreadsheetml/2006/main" count="445" uniqueCount="151">
  <si>
    <t>Average-The Average refers to the mean number of staff Hours, Days, Weeks, and Months to produce policies and procedures for each of the 300 CMMI® Generic Practices. It is computed by calculating the arithmetic mean of the Slow, Medium, and Fast Hours to produce policies and procedures for each of the 300 CMMI® Generic Practices within each of the 25 CMMI® Process Areas.</t>
  </si>
  <si>
    <t>Hours-The Hours refer to the number of staff Hours that are required to produce policies and procedures for each of the 300 CMMI® Generic Practices. It is computed by multiplying the Hours Per Policy &amp; Procedure (Generic Practices) Slow, Medium, and Fast inputs from Table 1-CMMI® Cost Model Calibration Factors, by the corresponding number of Generic Practices for each of the 25 CMMI® Process Areas. (The Average Hours are computed by calculating the arithmetic mean of the Slow, Medium, and Fast Hours.)</t>
  </si>
  <si>
    <t>Days-The Days refer to the number of staff Days that are required to produce policies and procedures for each of the 300 CMMI® Generic Practices. It is computed by dividing the Slow, Medium, and Fast Hours by 8 for each of the Generic Practices within the 25 CMMI® Process Areas.</t>
  </si>
  <si>
    <t>Weeks-The Weeks refer to the number of staff Weeks that are required to produce policies and procedures for each of the 300 CMMI® Generic Practices. It is computed by dividing the Slow, Medium, and Fast Days by 5 for each of the Generic Practices within the 25 CMMI® Process Areas.</t>
  </si>
  <si>
    <t>Months-The Months refer to the number of staff Months that are required to produce policies and procedures for each of the 300 CMMI® Generic Practices. It is computed by dividing the Slow, Medium, and Fast Weeks by 4.33 for each of the Generic Practices within the 25 CMMI® Process Areas.</t>
  </si>
  <si>
    <r>
      <t>CMMI</t>
    </r>
    <r>
      <rPr>
        <vertAlign val="superscript"/>
        <sz val="16"/>
        <color indexed="9"/>
        <rFont val="Arial Black"/>
        <family val="2"/>
      </rPr>
      <t>®</t>
    </r>
    <r>
      <rPr>
        <sz val="16"/>
        <color indexed="9"/>
        <rFont val="Arial Black"/>
        <family val="2"/>
      </rPr>
      <t xml:space="preserve"> Cost Model</t>
    </r>
  </si>
  <si>
    <r>
      <t>CMMI</t>
    </r>
    <r>
      <rPr>
        <vertAlign val="superscript"/>
        <sz val="14"/>
        <rFont val="Arial Black"/>
        <family val="2"/>
      </rPr>
      <t>®</t>
    </r>
    <r>
      <rPr>
        <sz val="14"/>
        <rFont val="Arial Black"/>
        <family val="2"/>
      </rPr>
      <t xml:space="preserve"> Cost Model Calibration Factors</t>
    </r>
  </si>
  <si>
    <r>
      <t>CMMI</t>
    </r>
    <r>
      <rPr>
        <vertAlign val="superscript"/>
        <sz val="14"/>
        <rFont val="Arial Black"/>
        <family val="2"/>
      </rPr>
      <t>®</t>
    </r>
    <r>
      <rPr>
        <sz val="14"/>
        <rFont val="Arial Black"/>
        <family val="2"/>
      </rPr>
      <t xml:space="preserve"> Policies and Procedures for Specific Practices (Staff Hours)</t>
    </r>
  </si>
  <si>
    <r>
      <t>CMMI</t>
    </r>
    <r>
      <rPr>
        <vertAlign val="superscript"/>
        <sz val="14"/>
        <rFont val="Arial Black"/>
        <family val="2"/>
      </rPr>
      <t>®</t>
    </r>
    <r>
      <rPr>
        <sz val="14"/>
        <rFont val="Arial Black"/>
        <family val="2"/>
      </rPr>
      <t xml:space="preserve"> Policies and Procedures for Generic Practices (Staff Hours)</t>
    </r>
  </si>
  <si>
    <r>
      <t>CMMI</t>
    </r>
    <r>
      <rPr>
        <vertAlign val="superscript"/>
        <sz val="14"/>
        <rFont val="Arial Black"/>
        <family val="2"/>
      </rPr>
      <t>®</t>
    </r>
    <r>
      <rPr>
        <sz val="14"/>
        <rFont val="Arial Black"/>
        <family val="2"/>
      </rPr>
      <t xml:space="preserve"> Evidence-of-Use for N Projects (Staff Hours)</t>
    </r>
  </si>
  <si>
    <r>
      <t>CMMI</t>
    </r>
    <r>
      <rPr>
        <vertAlign val="superscript"/>
        <sz val="14"/>
        <rFont val="Arial Black"/>
        <family val="2"/>
      </rPr>
      <t>®</t>
    </r>
    <r>
      <rPr>
        <sz val="14"/>
        <rFont val="Arial Black"/>
        <family val="2"/>
      </rPr>
      <t xml:space="preserve"> Policies, Procedures, and Evidence-of-Use for N Projects (Staff Hours)</t>
    </r>
  </si>
  <si>
    <r>
      <t>CMMI</t>
    </r>
    <r>
      <rPr>
        <vertAlign val="superscript"/>
        <sz val="14"/>
        <rFont val="Arial Black"/>
        <family val="2"/>
      </rPr>
      <t>®</t>
    </r>
    <r>
      <rPr>
        <sz val="14"/>
        <rFont val="Arial Black"/>
        <family val="2"/>
      </rPr>
      <t xml:space="preserve"> Policies, Procedures, and Evidence-of-Use for N Projects (Timelines)</t>
    </r>
  </si>
  <si>
    <r>
      <t xml:space="preserve">The CMMI® Cost Model is a companion to the book, </t>
    </r>
    <r>
      <rPr>
        <i/>
        <sz val="10"/>
        <rFont val="Times New Roman"/>
        <family val="1"/>
      </rPr>
      <t>ROI of Software Process Improvement: Practical Metrics for Project Managers and Software Engineers</t>
    </r>
    <r>
      <rPr>
        <sz val="10"/>
        <rFont val="Times New Roman"/>
        <family val="1"/>
      </rPr>
      <t>. It is the first cost model ever created for the CMMI</t>
    </r>
    <r>
      <rPr>
        <vertAlign val="superscript"/>
        <sz val="10"/>
        <rFont val="Times New Roman"/>
        <family val="1"/>
      </rPr>
      <t>®</t>
    </r>
    <r>
      <rPr>
        <sz val="10"/>
        <rFont val="Times New Roman"/>
        <family val="1"/>
      </rPr>
      <t xml:space="preserve"> or SW-CMM</t>
    </r>
    <r>
      <rPr>
        <vertAlign val="superscript"/>
        <sz val="10"/>
        <rFont val="Times New Roman"/>
        <family val="1"/>
      </rPr>
      <t>®</t>
    </r>
    <r>
      <rPr>
        <sz val="10"/>
        <rFont val="Times New Roman"/>
        <family val="1"/>
      </rPr>
      <t xml:space="preserve"> community, since the debut of CMMI</t>
    </r>
    <r>
      <rPr>
        <vertAlign val="superscript"/>
        <sz val="10"/>
        <rFont val="Times New Roman"/>
        <family val="1"/>
      </rPr>
      <t>®</t>
    </r>
    <r>
      <rPr>
        <sz val="10"/>
        <rFont val="Times New Roman"/>
        <family val="1"/>
      </rPr>
      <t>, and provides an unprecedented glimpse into the economics of CMMI</t>
    </r>
    <r>
      <rPr>
        <vertAlign val="superscript"/>
        <sz val="10"/>
        <rFont val="Times New Roman"/>
        <family val="1"/>
      </rPr>
      <t>®</t>
    </r>
    <r>
      <rPr>
        <sz val="10"/>
        <rFont val="Times New Roman"/>
        <family val="1"/>
      </rPr>
      <t>. It is a comprehensive, detailed, bottom-up, and highly-scalable cost estimation model and budgeting spreadsheet for accurately estimating CMMI</t>
    </r>
    <r>
      <rPr>
        <vertAlign val="superscript"/>
        <sz val="10"/>
        <rFont val="Times New Roman"/>
        <family val="1"/>
      </rPr>
      <t>®</t>
    </r>
    <r>
      <rPr>
        <sz val="10"/>
        <rFont val="Times New Roman"/>
        <family val="1"/>
      </rPr>
      <t xml:space="preserve"> implementation costs. It is based on the author's practical real world experience developing CMMI</t>
    </r>
    <r>
      <rPr>
        <vertAlign val="superscript"/>
        <sz val="10"/>
        <rFont val="Times New Roman"/>
        <family val="1"/>
      </rPr>
      <t>®</t>
    </r>
    <r>
      <rPr>
        <sz val="10"/>
        <rFont val="Times New Roman"/>
        <family val="1"/>
      </rPr>
      <t xml:space="preserve"> and SW-CMM</t>
    </r>
    <r>
      <rPr>
        <vertAlign val="superscript"/>
        <sz val="10"/>
        <rFont val="Times New Roman"/>
        <family val="1"/>
      </rPr>
      <t>®</t>
    </r>
    <r>
      <rPr>
        <sz val="10"/>
        <rFont val="Times New Roman"/>
        <family val="1"/>
      </rPr>
      <t xml:space="preserve"> strategic plans for multiple international clients in the Far East, Europe, and U.S. It served as the basis for the CMMI</t>
    </r>
    <r>
      <rPr>
        <vertAlign val="superscript"/>
        <sz val="10"/>
        <rFont val="Times New Roman"/>
        <family val="1"/>
      </rPr>
      <t>®</t>
    </r>
    <r>
      <rPr>
        <sz val="10"/>
        <rFont val="Times New Roman"/>
        <family val="1"/>
      </rPr>
      <t xml:space="preserve"> cost estimates in the book and is based on a highly sophisticated, yet powerfully simplistic spreadsheet, consisting of a work breakdown structure, which quantitatively mirrors the architecture of CMMI</t>
    </r>
    <r>
      <rPr>
        <vertAlign val="superscript"/>
        <sz val="10"/>
        <rFont val="Times New Roman"/>
        <family val="1"/>
      </rPr>
      <t>®</t>
    </r>
    <r>
      <rPr>
        <sz val="10"/>
        <rFont val="Times New Roman"/>
        <family val="1"/>
      </rPr>
      <t>. It is also based on real-world Delphi techniques and input data for accurately estimating the complete costs of implementing CMMI</t>
    </r>
    <r>
      <rPr>
        <vertAlign val="superscript"/>
        <sz val="10"/>
        <rFont val="Times New Roman"/>
        <family val="1"/>
      </rPr>
      <t>®</t>
    </r>
    <r>
      <rPr>
        <sz val="10"/>
        <rFont val="Times New Roman"/>
        <family val="1"/>
      </rPr>
      <t xml:space="preserve"> policies, 
procedures, and evidence-of-use. It is a completely scalable model for organizations of all shapes and sizes, 
which can be easily tailored using simple Visual Basic macros, or converted into a robust automated tool.</t>
    </r>
  </si>
  <si>
    <t>Work Products-The Work Products refer to the 478 CMMI® suggested Work Products within CMMI®. The Work Products are divided amongst the 25 CMMI® Process Areas, as shown within the Work Products Column. A Work Product must be created for each of the 478 CMMI® Work Products, and they represent a basic, quantitative, and measurable unit of cost within CMMI®. The number of Work Products for each Process Area in the Work Products Column is multiplied by the Slow, Medium, and Fast Hours Per Work Product, as well as Number of Projects) from Table 1-CMMI® Cost Model Calibration Factors and placed in the Slow, Medium, and Fast Hours Column.</t>
  </si>
  <si>
    <t>Slow-The Slow refers to the largest or longest number of staff Hours, Days, Weeks, and Months to produce Work Products for each of the 478 CMMI® Work Products. It is computed by multiplying the Hours Per Work Product Slow input and Number of Projects from Table 1-CMMI® Cost Model Calibration Factors, by the corresponding number of Work Products for each of the 25 CMMI® Process Areas.</t>
  </si>
  <si>
    <t>Medium-The Medium refers to a moderate number of staff Hours, Days, Weeks, and Months to produce Work Products for each of the 478 CMMI® Work Products. It is computed by multiplying the Hours Per Work Product Medium input and Number of Projects from Table 1-CMMI® Cost Model Calibration Factors, by the corresponding number of Work Products for each of the 25 CMMI® Process Areas.</t>
  </si>
  <si>
    <t>Fast-The Fast refers to the smallest or least number of staff Hours, Days, Weeks, and Months to produce Work Products for each of the 478 CMMI® Work Products. It is computed by multiplying the Hours Per Work Product Fast input and Number of Projects from Table 1-CMMI® Cost Model Calibration Factors, by the corresponding number of Work Products for each of the 25 CMMI® Process Areas.</t>
  </si>
  <si>
    <t>Hours Per Policy &amp; Procedure (Specific Practices)-The Hours Per Policy &amp; Procedure (Specific Practices) is a productivity factor, which refers to the number of staff hours to produce a policy and procedure associated with the CMMI® Specific Practices. A large, medium, and small productivity factor are input for the Hours Per Policy &amp; Procedure (Specific Practices). The Slow, Medium, and Fast productivity factors are multiplied by the Slow, Medium, and Fast Hours fields in Table 2-CMMI® Policies and Procedures for Specific Practices (Staff Hours).</t>
  </si>
  <si>
    <t>Hours Per Policy &amp; Procedure (Generic Practices)-The Hours Per Policy &amp; Procedure (Generic Practices) is a productivity factor, which refers to the number of staff hours to produce a policy and procedure associated with the CMMI® Generic Practices. A large, medium, and small productivity factor are input for the Hours Per Policy &amp; Procedure (Generic Practices). The Slow, Medium, and Fast productivity factors are multiplied by the Slow, Medium, and Fast Hours fields in Table 3-CMMI® Policies and Procedures for Generic Practices (Staff Hours).</t>
  </si>
  <si>
    <t>Hours Per Work Product-The Hours Per Work Product is a productivity factor, which refers to the number of staff hours to produce a policy and procedure associated with the CMMI® Work Products. A large, medium, and small productivity factor are input for the Hours Per Work Product. The Slow, Medium, and Fast productivity factors are multiplied by the Slow, Medium, and Fast Hours fields in Table 4-CMMI® Evidence-of-Use for N Projects (Staff Hours).</t>
  </si>
  <si>
    <t>SPI Team Size A-The SPI Team Size A refers to the number of people that will produce the CMMI® policies, procedures, and work products. The Average Hours in Table 5-CMMI® Policies, Procedures, and Evidence-of-Use for N Projects (Total Staff Hours) are divided by SPI Team Size A.</t>
  </si>
  <si>
    <t>SPI Team Size B-The SPI Team Size B refers to the number of people that will produce the CMMI® policies, procedures, and work products. The Average Hours in Table 5-CMMI® Policies, Procedures, and Evidence-of-Use for N Projects (Total Staff Hours) are divided by SPI Team Size B.</t>
  </si>
  <si>
    <t>SPI Team Size C-The SPI Team Size C refers to the number of people that will produce the CMMI® policies, procedures, and work products. The Average Hours in Table 5-CMMI® Policies, Procedures, and Evidence-of-Use for N Projects (Total Staff Hours) are divided by SPI Team Size C.</t>
  </si>
  <si>
    <t>SPI Team Size D-The SPI Team Size D refers to the number of people that will produce the CMMI® policies, procedures, and work products. The Average Hours in Table 5-CMMI® Policies, Procedures, and Evidence-of-Use for N Projects (Total Staff Hours) are divided by SPI Team Size D.</t>
  </si>
  <si>
    <t>Average-The Average refers to the mean number of staff Hours, Days, Weeks, and Months to produce Work Products for each of the 478 CMMI® Work Products. It is computed by calculating the arithmetic mean of the Slow, Medium, and Fast Hours to produce Work Products for each of the 478 CMMI® Work Products within each of the 25 CMMI® Process Areas.</t>
  </si>
  <si>
    <t>Hours-The Hours refer to the number of staff Hours that are required to produce Work Products for each of the 478 CMMI® Work Products. It is computed by multiplying the Hours Per Work Product Slow, Medium, and Fast inputs and Number of Projects from Table 1-CMMI® Cost Model Calibration Factors, by the corresponding number of Work Products for each of the 25 CMMI® Process Areas. (The Average Hours are computed by calculating the arithmetic mean of the Slow, Medium, and Fast Hours.)</t>
  </si>
  <si>
    <t>Days-The Days refer to the number of staff Days that are required to produce Work Products for each of the 478 CMMI® Work Products. It is computed by dividing the Slow, Medium, and Fast Hours by 8 for each of the Work Products within the 25 CMMI® Process Areas.</t>
  </si>
  <si>
    <t>Weeks-The Weeks refer to the number of staff Weeks that are required to produce Work Products for each of the 478 CMMI® Work Products. It is computed by dividing the Slow, Medium, and Fast Days by 5 for each of the Work Products within the 25 CMMI® Process Areas.</t>
  </si>
  <si>
    <t>Months-The Months refer to the number of staff Months that are required to produce Work Products for each of the 478 CMMI® Work Products. It is computed by dividing the Slow, Medium, and Fast Weeks by 4.33 for each of the Work Products within the 25 CMMI® Process Areas.</t>
  </si>
  <si>
    <t>Maturity Level 2 - Managed-The Maturity Level 2 - Managed refers to the number of staff Hours, Days, Weeks, and Months that are required to produce Work Products that to satisfy its seven CMMI® Process Areas. They are Requirements Management, Project Planning, Project Monitoring and Control, Supplier Agreement Management, Measurement and Analysis, Process and Product Quality Assurance, and Configuration Management.</t>
  </si>
  <si>
    <t>Maturity Level 3 - Defined-The Maturity Level 3 - Defined refers to the number of staff Hours, Days, Weeks, and Months that are required to produce Work Products that to satisfy its 14 CMMI® Process Areas. They are Requirements Development, Technical Solution, Product Integration, Verification, Validation, Organizational Process Focus, Organizational Process Definition, Organizational Training, Integrated Project Management for IPPD, Risk Management, Integrated Teaming, Integrated Supplier Management, Decision Analysis and Resolution, and Organizational Environment for Integration.</t>
  </si>
  <si>
    <t>Maturity Level 4 - Quantitatively Managed-The Maturity Level 4 - Quantitatively Managed refers to the number of staff Hours, Days, Weeks, and Months that are required to produce Work Products that to satisfy its two CMMI® Process Areas. They are Organizational Process Performance and Quantitative Project Management.</t>
  </si>
  <si>
    <t>Maturity Level 5 - Optimizing-The Maturity Level 5 - Optimizing refers to the number of staff Hours, Days, Weeks, and Months that are required to produce Work Products that to satisfy its two CMMI® Process Areas. They are Organizational Innovation and Deployment and Causal Analysis and Resolution.</t>
  </si>
  <si>
    <t>Productivity-The Productivity refers to the rate at which policies, procedures, and work products will be produced: Slow, Medium, or Fast. It is the pace associated with the Hours Per Policy &amp; Procedure (Specific Practices), Hours Per Policy &amp; Procedure (Generic Practices), and Hours Per Work Product.</t>
  </si>
  <si>
    <t>Maturity Level 2 - Managed-The Maturity Level 2 - Managed refers to the number of staff Hours, Days, Weeks, and Months that are required to produce Policies, Procedures, and Work Products that to satisfy its seven CMMI® Process Areas. They are Requirements Management, Project Planning, Project Monitoring and Control, Supplier Agreement Management, Measurement and Analysis, Process and Product Quality Assurance, and Configuration Management.</t>
  </si>
  <si>
    <t>Maturity Level 3 - Defined-The Maturity Level 3 - Defined refers to the number of staff Hours, Days, Weeks, and Months that are required to produce Policies, Procedures, and Work Products that to satisfy its 14 CMMI® Process Areas. They are Requirements Development, Technical Solution, Product Integration, Verification, Validation, Organizational Process Focus, Organizational Process Definition, Organizational Training, Integrated Project Management for IPPD, Risk Management, Integrated Teaming, Integrated Supplier Management, Decision Analysis and Resolution, and Organizational Environment for Integration.</t>
  </si>
  <si>
    <t>Productivity</t>
  </si>
  <si>
    <t>Maturity Level 4 - Quantitatively Managed-The Maturity Level 4 - Quantitatively Managed refers to the number of staff Hours, Days, Weeks, and Months that are required to produce Policies, Procedures, and Work Products that to satisfy its two CMMI® Process Areas. They are Organizational Process Performance and Quantitative Project Management.</t>
  </si>
  <si>
    <t>Maturity Level 5 - Optimizing-The Maturity Level 5 - Optimizing refers to the number of staff Hours, Days, Weeks, and Months that are required to produce Policies, Procedures, and Work Products that to satisfy its two CMMI® Process Areas. They are Organizational Innovation and Deployment and Causal Analysis and Resolution.</t>
  </si>
  <si>
    <t>Software Process Improvement (SPI) Team Size-The Software Process Improvement (SPI) Team Size refers to the four corresponding variable user input SPI Team Sizes A through D in Table 1-CMMI® Cost Model Calibration Factors.</t>
  </si>
  <si>
    <t>Days-The Days refer to the number of staff Days that are required to produce Policies, Procedures, and Work Products for each of the CMMI® Specific Practices, Generic Practices, and Suggested Work Products. It is computed by dividing the Software Process Improvement (SPI) Team Size Hours by 8 for each of the Policies, Procedures, and suggested Work Products within the 25 CMMI® Process Areas.</t>
  </si>
  <si>
    <t>Number of Projects-The Number of Projects refers to the number of software projects that will have to produce work products in order to undergo a CMMI® appraisal. The Number of Projects is multiplied by the Slow, Medium, and Fast Hours fields in Table 4-CMMI® Evidence-of-Use for N Projects (Staff Hours).</t>
  </si>
  <si>
    <t>SP, GP, &amp; WP-The SP, GP, &amp; WP refers to the CMMI® Policies, Procedures, and suggested Work Products within CMMI®. The Policies, Procedures, and Work Products are divided amongst the 25 CMMI® Process Areas, as shown within the SP, GP, &amp; WP Column. A Policy, Procedure, and Work Product must be created for each of the CMMI® Specific Practices, Generic Practices, and suggested Work Products, and they represent a basic, quantitative, and measurable unit of cost within CMMI®. It is calculated by adding the Specific Practices, Generic Practices, and Work Products from Table 2-CMMI® Policies and Procedures for Specific Practices (Staff Hours), Table 3-CMMI® Policies and Procedures for Generic Practices (Staff Hours), and Table 4-CMMI® Evidence-of-Use for N Projects (Staff Hours) for each of the 25 corresponding CMMI® Process Areas. (Work Product is multiplied by Number of Projects in Table 1-CMMI® Cost Model Calibration Factors.)</t>
  </si>
  <si>
    <t>Hours-The Hours refer to the number of staff Hours that are required to produce Policies, Procedures, and Work Products for each of the CMMI® Specific Practices, Generic Practices, and Suggested Work Products. It is computed by adding the Slow, Medium, and Fast Hours from Table 2-CMMI® Policies and Procedures for Specific Practices (Staff Hours), Table 3-CMMI® Policies and Procedures for Generic Practices (Staff Hours), and Table 4-CMMI® Evidence-of-Use for N Projects (Staff Hours). (The Average Hours are computed by calculating the arithmetic mean of the Slow, Medium, and Fast Hours.)</t>
  </si>
  <si>
    <t>SP, GP, &amp; WP-The SP, GP, &amp; WP refers to the CMMI® Policies, Procedures, and suggested Work Products within CMMI®. The Policies, Procedures, and Work Products are divided amongst the 25 CMMI® Process Areas, as shown within the SP, GP, &amp; WP Column. A Policy, Procedure, and Work Product must be created for each of the CMMI® Specific Practices, Generic Practices, and suggested Work Products, and they represent a basic, quantitative, and measurable unit of cost within CMMI®. It is input from the SP, GP, &amp; WP Column in Table 5-CMMI® Policies, Procedures, and Evidence-of-Use for N Projects (Total Staff Hours) for each of the 25 corresponding CMMI® Process Areas.</t>
  </si>
  <si>
    <t>Hours-The Hours refer to the number of staff Hours that are required to produce Policies, Procedures, and Work Products for each of the CMMI® Specific Practices, Generic Practices, and Suggested Work Products. It is computed by dividing the Average Hours in Table 5-CMMI® Policies, Procedures, and Evidence-of-Use for N Projects (Total Staff Hours) by the corresponding SPI Team Size in Table 1-CMMI® Cost Model Calibration Factors for each of the 25 CMMI® Process Areas.</t>
  </si>
  <si>
    <r>
      <t>2. CMMI</t>
    </r>
    <r>
      <rPr>
        <vertAlign val="superscript"/>
        <sz val="20"/>
        <color indexed="9"/>
        <rFont val="Arial"/>
        <family val="2"/>
      </rPr>
      <t>®</t>
    </r>
    <r>
      <rPr>
        <sz val="20"/>
        <color indexed="9"/>
        <rFont val="Arial Black"/>
        <family val="2"/>
      </rPr>
      <t xml:space="preserve"> Policies and Procedures for Specific Practices (Staff Hours)</t>
    </r>
  </si>
  <si>
    <r>
      <t>3. CMMI</t>
    </r>
    <r>
      <rPr>
        <vertAlign val="superscript"/>
        <sz val="20"/>
        <color indexed="9"/>
        <rFont val="Arial"/>
        <family val="2"/>
      </rPr>
      <t>®</t>
    </r>
    <r>
      <rPr>
        <sz val="20"/>
        <color indexed="9"/>
        <rFont val="Arial Black"/>
        <family val="2"/>
      </rPr>
      <t xml:space="preserve"> Policies and Procedures for Generic Practices (Staff Hours)</t>
    </r>
  </si>
  <si>
    <r>
      <t>4. CMMI</t>
    </r>
    <r>
      <rPr>
        <vertAlign val="superscript"/>
        <sz val="20"/>
        <color indexed="9"/>
        <rFont val="Arial"/>
        <family val="2"/>
      </rPr>
      <t>®</t>
    </r>
    <r>
      <rPr>
        <sz val="20"/>
        <color indexed="9"/>
        <rFont val="Arial Black"/>
        <family val="2"/>
      </rPr>
      <t xml:space="preserve"> Evidence-of-Use for N Projects (Staff Hours)</t>
    </r>
  </si>
  <si>
    <r>
      <t>5. CMMI</t>
    </r>
    <r>
      <rPr>
        <vertAlign val="superscript"/>
        <sz val="20"/>
        <color indexed="9"/>
        <rFont val="Arial"/>
        <family val="2"/>
      </rPr>
      <t>®</t>
    </r>
    <r>
      <rPr>
        <sz val="20"/>
        <color indexed="9"/>
        <rFont val="Arial Black"/>
        <family val="2"/>
      </rPr>
      <t xml:space="preserve"> Policies, Procedures, and Evidence-of-Use for N Projects (Total Staff Hours)</t>
    </r>
  </si>
  <si>
    <r>
      <t>6. CMMI</t>
    </r>
    <r>
      <rPr>
        <vertAlign val="superscript"/>
        <sz val="20"/>
        <color indexed="9"/>
        <rFont val="Arial"/>
        <family val="2"/>
      </rPr>
      <t>®</t>
    </r>
    <r>
      <rPr>
        <sz val="20"/>
        <color indexed="9"/>
        <rFont val="Arial Black"/>
        <family val="2"/>
      </rPr>
      <t xml:space="preserve"> Policies, Procedures, and Evidence-of-Use for N Projects (Timelines)</t>
    </r>
  </si>
  <si>
    <t>Weeks-The Weeks refer to the number of staff Weeks that are required to produce Policies, Procedures, and Work Products for each of the CMMI® Specific Practices, Generic Practices, and Suggested Work Products. It is computed by dividing the Software Process Improvement (SPI) Team Size Hours by 5 for each of the Policies, Procedures, and suggested Work Products within the 25 CMMI® Process Areas.</t>
  </si>
  <si>
    <t>Months-The Months refer to the number of staff Months that are required to produce Policies, Procedures, and Work Products for each of the CMMI® Specific Practices, Generic Practices, and Suggested Work Products. It is computed by dividing the Software Process Improvement (SPI) Team Size Hours by 4.33 for each of the Policies, Procedures, and suggested Work Products within the 25 CMMI® Process Areas.</t>
  </si>
  <si>
    <t>Slow-The Slow refers to the largest or longest number of staff Hours, Days, Weeks, and Months to produce Policies, Procedures, and Work Products for each of the CMMI® Specific Practices, Generic Practices, and Suggested Work Products.</t>
  </si>
  <si>
    <t>Medium-The Medium refers to a moderate number of staff Hours, Days, Weeks, and Months to produce Policies, Procedures, and Work Products for each of the CMMI® Specific Practices, Generic Practices, and suggested Work Products.</t>
  </si>
  <si>
    <t>Fast-The Fast refers to the smallest or least number of staff Hours, Days, Weeks, and Months to produce Policies, Procedures, and Work Products for each of the CMMI® Specific Practices, Generic Practices, and Work Products.</t>
  </si>
  <si>
    <t>Weeks-The Weeks refer to the number of staff Weeks that are required to produce Policies, Procedures, and Work Products for each of the CMMI® Specific Practices, Generic Practices, and Suggested Work Products. It is computed by dividing the Slow, Medium, and Fast Days by 5 for each of the Policies, Procedures, and suggested Work Products within the 25 CMMI® Process Areas.</t>
  </si>
  <si>
    <t>Months-The Months refer to the number of staff Months that are required to produce Policies, Procedures, and Work Products for each of the CMMI® Specific Practices, Generic Practices, and Suggested Work Products. It is computed by dividing the Slow, Medium, and Fast Weeks by 4.33 for each of the Policies, Procedures, and suggested Work Products within the 25 CMMI® Process Areas.</t>
  </si>
  <si>
    <t>Average-The Average refers to the mean number of staff Hours, Days, Weeks, and Months to produce Policies, Procedures, and Work Products for each of the CMMI® Specific Practices, Generic Practices, and suggested Work Products. It is computed by calculating the arithmetic mean of the Slow, Medium, and Fast Hours to produce Policies, Procedures, and Work Products for each of the CMMI® Specific Practices, Generic Practices, and suggested Work Products within each of the 25 CMMI® Process Areas.</t>
  </si>
  <si>
    <t>Days-The Days refer to the number of staff Days that are required to produce Policies, Procedures, and Work Products for each of the CMMI® Specific Practices, Generic Practices, and Suggested Work Products. It is computed by dividing the Slow, Medium, and Fast Hours by 8 for each of the Policies, Procedures, and suggested Work Products within the 25 CMMI® Process Areas.</t>
  </si>
  <si>
    <t>Requirements Management</t>
  </si>
  <si>
    <t>Project Planning</t>
  </si>
  <si>
    <t>Slow</t>
  </si>
  <si>
    <t>Medium</t>
  </si>
  <si>
    <t>Fast</t>
  </si>
  <si>
    <t>Average</t>
  </si>
  <si>
    <t>Project Monitoring and Control</t>
  </si>
  <si>
    <t>Measurement and Analysis</t>
  </si>
  <si>
    <t>Process and Product Quality Assurance</t>
  </si>
  <si>
    <t>Configuration Management</t>
  </si>
  <si>
    <t>Requirements Development</t>
  </si>
  <si>
    <t>Technical Solution</t>
  </si>
  <si>
    <t>Product Integration</t>
  </si>
  <si>
    <t>Verification</t>
  </si>
  <si>
    <t>Validation</t>
  </si>
  <si>
    <t>Organizational Process Focus</t>
  </si>
  <si>
    <t>Organizational Process Definition</t>
  </si>
  <si>
    <t>Organizational Training</t>
  </si>
  <si>
    <t>Risk Management</t>
  </si>
  <si>
    <t>Integrated Teaming</t>
  </si>
  <si>
    <t>Decision Analysis and Resolution</t>
  </si>
  <si>
    <t>Organizational Environment for Integration</t>
  </si>
  <si>
    <t>Organizational Process Performance</t>
  </si>
  <si>
    <t>Quantitative Project Management</t>
  </si>
  <si>
    <t>Organizational Innovation and Deployment</t>
  </si>
  <si>
    <t>Causal Analysis and Resolution</t>
  </si>
  <si>
    <t>Maturity Level 2 - Managed</t>
  </si>
  <si>
    <t>Maturity Level 3 - Defined</t>
  </si>
  <si>
    <t>Maturity Level 5 - Optimizing</t>
  </si>
  <si>
    <t>Hours</t>
  </si>
  <si>
    <t>Days</t>
  </si>
  <si>
    <t>Weeks</t>
  </si>
  <si>
    <t>Process Areas</t>
  </si>
  <si>
    <t>Months</t>
  </si>
  <si>
    <t>Specific Practices</t>
  </si>
  <si>
    <t>Work Products</t>
  </si>
  <si>
    <t>Supplier Agreement Management</t>
  </si>
  <si>
    <t>Integrated Project Management for IPPD</t>
  </si>
  <si>
    <t>Maturity Level 4 - Quantitatively Managed</t>
  </si>
  <si>
    <t>Integrated Supplier Management</t>
  </si>
  <si>
    <t>Generic Practices</t>
  </si>
  <si>
    <t>SP, GP, &amp; WP</t>
  </si>
  <si>
    <t>Hours Per Policy &amp; Procedure (Specific Practices)</t>
  </si>
  <si>
    <t>Hours Per Policy &amp; Procedure (Generic Practices)</t>
  </si>
  <si>
    <r>
      <t>CMMI</t>
    </r>
    <r>
      <rPr>
        <b/>
        <vertAlign val="superscript"/>
        <sz val="10"/>
        <rFont val="Arial"/>
        <family val="2"/>
      </rPr>
      <t>®</t>
    </r>
  </si>
  <si>
    <t>Number of Projects</t>
  </si>
  <si>
    <t>Hours Per Work Product</t>
  </si>
  <si>
    <r>
      <t>1. CMMI</t>
    </r>
    <r>
      <rPr>
        <vertAlign val="superscript"/>
        <sz val="14"/>
        <color indexed="9"/>
        <rFont val="Arial"/>
        <family val="2"/>
      </rPr>
      <t>®</t>
    </r>
    <r>
      <rPr>
        <sz val="14"/>
        <color indexed="9"/>
        <rFont val="Arial Black"/>
        <family val="2"/>
      </rPr>
      <t xml:space="preserve"> Cost Model Calibration Factors</t>
    </r>
  </si>
  <si>
    <r>
      <t>®</t>
    </r>
    <r>
      <rPr>
        <sz val="10"/>
        <rFont val="Times New Roman"/>
        <family val="1"/>
      </rPr>
      <t xml:space="preserve"> CMMI is registered in the U.S. Patent and Trademark Office by Carnegie Mellon University.</t>
    </r>
  </si>
  <si>
    <t>® CMMI is registered in the U.S. Patent and Trademark Office by Carnegie Mellon University.</t>
  </si>
  <si>
    <t>SPI Team Size A</t>
  </si>
  <si>
    <t>SPI Team Size B</t>
  </si>
  <si>
    <t>SPI Team Size C</t>
  </si>
  <si>
    <t>SPI Team Size D</t>
  </si>
  <si>
    <t>Software Process Improvement (SPI) Team Size</t>
  </si>
  <si>
    <t>A</t>
  </si>
  <si>
    <t>B</t>
  </si>
  <si>
    <t>C</t>
  </si>
  <si>
    <t>D</t>
  </si>
  <si>
    <t>a.</t>
  </si>
  <si>
    <t>b.</t>
  </si>
  <si>
    <t>c.</t>
  </si>
  <si>
    <t>d.</t>
  </si>
  <si>
    <t>e.</t>
  </si>
  <si>
    <t>f.</t>
  </si>
  <si>
    <t>g.</t>
  </si>
  <si>
    <t>h.</t>
  </si>
  <si>
    <t>i.</t>
  </si>
  <si>
    <t>Process Areas-Process Areas refer to the 25 CMMI® Process Areas within the four Maturity Levels, Managed, Defined, Quantitatively Managed, and Optimizing. The Process Areas are Requirements Management, Project Planning, Project Monitoring and Control, Supplier Agreement Management, Measurement and Analysis, Process and Product Quality Assurance, Configuration Management, Requirements Development, Technical Solution, Product Integration, Verification, Validation, Organizational Process Focus, Organizational Process Definition, Organizational Training, Integrated Project Management for IPPD, Risk Management, Integrated Teaming, Integrated Supplier Management, Decision Analysis and Resolution, Organizational Environment for Integration, Organizational Process Performance, Quantitative Project Management, Organizational Innovation and Deployment, and Causal Analysis and Resolution.</t>
  </si>
  <si>
    <t>Specific Practices-The Specific Practices refer to the 189 CMMI® Specific Practices or key criteria within CMMI®. The Specific Practices are divided amongst the 25 CMMI® Process Areas, as shown within the Specific Practices Column. A policy and procedure must be created for each of the 189 CMMI® Specific Practices, and they represent a basic, quantitative, and measurable unit of cost within CMMI®. The number of Specific Practices for each Process Area in the Specific Practices Column is multiplied by the Slow, Medium, and Fast Hours Per Policy &amp; Procedure (Specific Practices) from Table 1-CMMI® Cost Model Calibration Factors and placed in the Slow, Medium, and Fast Hours Column.</t>
  </si>
  <si>
    <t>Slow-The Slow refers to the largest or longest number of staff Hours, Days, Weeks, and Months to produce policies and procedures for each of the 189 CMMI® Specific Practices. It is computed by multiplying the Hours Per Policy &amp; Procedure (Specific Practices) Slow input from Table 1-CMMI® Cost Model Calibration Factors, by the corresponding number of Specific Practices for each of the 25 CMMI® Process Areas.</t>
  </si>
  <si>
    <t>Medium-The Medium refers to a moderate number of staff Hours, Days, Weeks, and Months to produce policies and procedures for each of the 189 CMMI® Specific Practices. It is computed by multiplying the Hours Per Policy &amp; Procedure (Specific Practices) Medium input from Table 1-CMMI® Cost Model Calibration Factors, by the corresponding number of Specific Practices for each of the 25 CMMI® Process Areas.</t>
  </si>
  <si>
    <t>Fast-The Fast refers to the smallest or least number of staff Hours, Days, Weeks, and Months to produce policies and procedures for each of the 189 CMMI® Specific Practices. It is computed by multiplying the Hours Per Policy &amp; Procedure (Specific Practices) Fast input from Table 1-CMMI® Cost Model Calibration Factors, by the corresponding number of Specific Practices for each of the 25 CMMI® Process Areas.</t>
  </si>
  <si>
    <t>Average-The Average refers to the mean number of staff Hours, Days, Weeks, and Months to produce policies and procedures for each of the 189 CMMI® Specific Practices. It is computed by calculating the arithmetic mean of the Slow, Medium, and Fast Hours to produce policies and procedures for each of the 189 CMMI® Specific Practices within each of the 25 CMMI® Process Areas.</t>
  </si>
  <si>
    <t>Hours-The Hours refer to the number of staff Hours that are required to produce policies and procedures for each of the 189 CMMI® Specific Practices. It is computed by multiplying the Hours Per Policy &amp; Procedure (Specific Practices) Slow, Medium, and Fast inputs from Table 1-CMMI® Cost Model Calibration Factors, by the corresponding number of Specific Practices for each of the 25 CMMI® Process Areas. (The Average Hours are computed by calculating the arithmetic mean of the Slow, Medium, and Fast Hours.)</t>
  </si>
  <si>
    <t>Days-The Days refer to the number of staff Days that are required to produce policies and procedures for each of the 189 CMMI® Specific Practices. It is computed by dividing the Slow, Medium, and Fast Hours by 8 for each of the Specific Practices within the 25 CMMI® Process Areas.</t>
  </si>
  <si>
    <t>Weeks-The Weeks refer to the number of staff Weeks that are required to produce policies and procedures for each of the 189 CMMI® Specific Practices. It is computed by dividing the Slow, Medium, and Fast Days by 5 for each of the Specific Practices within the 25 CMMI® Process Areas.</t>
  </si>
  <si>
    <t>j.</t>
  </si>
  <si>
    <t>Months-The Months refer to the number of staff Months that are required to produce policies and procedures for each of the 189 CMMI® Specific Practices. It is computed by dividing the Slow, Medium, and Fast Weeks by 4.33 for each of the Specific Practices within the 25 CMMI® Process Areas.</t>
  </si>
  <si>
    <t>k.</t>
  </si>
  <si>
    <t>Maturity Level 2 - Managed-The Maturity Level 2 - Managed refers to the number of staff Hours, Days, Weeks, and Months that are required to produce Policies and Procedures that to satisfy its seven CMMI® Process Areas. They are Requirements Management, Project Planning, Project Monitoring and Control, Supplier Agreement Management, Measurement and Analysis, Process and Product Quality Assurance, and Configuration Management.</t>
  </si>
  <si>
    <t>l.</t>
  </si>
  <si>
    <t>Maturity Level 3 - Defined-The Maturity Level 3 - Defined refers to the number of staff Hours, Days, Weeks, and Months that are required to produce Policies and Procedures that to satisfy its 14 CMMI® Process Areas. They are Requirements Development, Technical Solution, Product Integration, Verification, Validation, Organizational Process Focus, Organizational Process Definition, Organizational Training, Integrated Project Management for IPPD, Risk Management, Integrated Teaming, Integrated Supplier Management, Decision Analysis and Resolution, and Organizational Environment for Integration.</t>
  </si>
  <si>
    <t>m.</t>
  </si>
  <si>
    <t>Maturity Level 4 - Quantitatively Managed-The Maturity Level 4 - Quantitatively Managed refers to the number of staff Hours, Days, Weeks, and Months that are required to produce Policies and Procedures that to satisfy its two CMMI® Process Areas. They are Organizational Process Performance and Quantitative Project Management.</t>
  </si>
  <si>
    <t>n.</t>
  </si>
  <si>
    <t>Maturity Level 5 - Optimizing-The Maturity Level 5 - Optimizing refers to the number of staff Hours, Days, Weeks, and Months that are required to produce Policies and Procedures that to satisfy its two CMMI® Process Areas. They are Organizational Innovation and Deployment and Causal Analysis and Resolution.</t>
  </si>
  <si>
    <t>Generic Practices-The Generic Practices refer to the 300 CMMI® Generic Practices or key criteria within CMMI®. The Generic Practices are divided amongst the 25 CMMI® Process Areas, as shown within the Generic Practices Column. A policy and procedure must be created for each of the 300 CMMI® Generic Practices, and they represent a basic, quantitative, and measurable unit of cost within CMMI®. The number of Generic Practices for each Process Area in the Generic Practices Column is multiplied by the Slow, Medium, and Fast Hours Per Policy &amp; Procedure (Generic Practices) from Table 1-CMMI® Cost Model Calibration Factors and placed in the Slow, Medium, and Fast Hours Column.</t>
  </si>
  <si>
    <t>Slow-The Slow refers to the largest or longest number of staff Hours, Days, Weeks, and Months to produce policies and procedures for each of the 300 CMMI® Generic Practices. It is computed by multiplying the Hours Per Policy &amp; Procedure (Generic Practices) Slow input from Table 1-CMMI® Cost Model Calibration Factors, by the corresponding number of Generic Practices for each of the 25 CMMI® Process Areas.</t>
  </si>
  <si>
    <t>Medium-The Medium refers to a moderate number of staff Hours, Days, Weeks, and Months to produce policies and procedures for each of the 300 CMMI® Generic Practices. It is computed by multiplying the Hours Per Policy &amp; Procedure (Generic Practices) Medium input from Table 1-CMMI® Cost Model Calibration Factors, by the corresponding number of Generic Practices for each of the 25 CMMI® Process Areas.</t>
  </si>
  <si>
    <t>Fast-The Fast refers to the smallest or least number of staff Hours, Days, Weeks, and Months to produce policies and procedures for each of the 300 CMMI® Generic Practices. It is computed by multiplying the Hours Per Policy &amp; Procedure (Generic Practices) Fast input from Table 1-CMMI® Cost Model Calibration Factors, by the corresponding number of Generic Practices for each of the 25 CMMI® Process Areas.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</si>
</sst>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2">
    <font>
      <sz val="10"/>
      <name val="Arial"/>
      <family val="0"/>
    </font>
    <font>
      <sz val="10"/>
      <name val="Times New Roman"/>
      <family val="1"/>
    </font>
    <font>
      <b/>
      <sz val="10"/>
      <name val="Times New Roman"/>
      <family val="1"/>
    </font>
    <font>
      <sz val="8"/>
      <name val="Arial"/>
      <family val="0"/>
    </font>
    <font>
      <u val="single"/>
      <sz val="10"/>
      <color indexed="12"/>
      <name val="Arial"/>
      <family val="0"/>
    </font>
    <font>
      <u val="single"/>
      <sz val="10"/>
      <color indexed="36"/>
      <name val="Arial"/>
      <family val="0"/>
    </font>
    <font>
      <vertAlign val="superscript"/>
      <sz val="10"/>
      <name val="Arial"/>
      <family val="2"/>
    </font>
    <font>
      <b/>
      <vertAlign val="superscript"/>
      <sz val="10"/>
      <name val="Arial"/>
      <family val="2"/>
    </font>
    <font>
      <sz val="14"/>
      <color indexed="9"/>
      <name val="Arial Black"/>
      <family val="2"/>
    </font>
    <font>
      <vertAlign val="superscript"/>
      <sz val="14"/>
      <color indexed="9"/>
      <name val="Arial"/>
      <family val="2"/>
    </font>
    <font>
      <b/>
      <sz val="10"/>
      <name val="Arial"/>
      <family val="2"/>
    </font>
    <font>
      <sz val="16"/>
      <color indexed="9"/>
      <name val="Arial Black"/>
      <family val="2"/>
    </font>
    <font>
      <sz val="14"/>
      <name val="Arial Black"/>
      <family val="2"/>
    </font>
    <font>
      <sz val="12"/>
      <color indexed="9"/>
      <name val="Arial Black"/>
      <family val="2"/>
    </font>
    <font>
      <sz val="10"/>
      <name val="Arial Black"/>
      <family val="2"/>
    </font>
    <font>
      <sz val="20"/>
      <color indexed="9"/>
      <name val="Arial Black"/>
      <family val="2"/>
    </font>
    <font>
      <vertAlign val="superscript"/>
      <sz val="20"/>
      <color indexed="9"/>
      <name val="Arial"/>
      <family val="2"/>
    </font>
    <font>
      <sz val="20"/>
      <name val="Arial"/>
      <family val="0"/>
    </font>
    <font>
      <vertAlign val="superscript"/>
      <sz val="16"/>
      <color indexed="9"/>
      <name val="Arial Black"/>
      <family val="2"/>
    </font>
    <font>
      <vertAlign val="superscript"/>
      <sz val="14"/>
      <name val="Arial Black"/>
      <family val="2"/>
    </font>
    <font>
      <i/>
      <sz val="10"/>
      <name val="Times New Roman"/>
      <family val="1"/>
    </font>
    <font>
      <vertAlign val="superscript"/>
      <sz val="10"/>
      <name val="Times New Roman"/>
      <family val="1"/>
    </font>
  </fonts>
  <fills count="9">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8"/>
        <bgColor indexed="64"/>
      </patternFill>
    </fill>
    <fill>
      <patternFill patternType="solid">
        <fgColor indexed="11"/>
        <bgColor indexed="64"/>
      </patternFill>
    </fill>
    <fill>
      <patternFill patternType="solid">
        <fgColor indexed="42"/>
        <bgColor indexed="64"/>
      </patternFill>
    </fill>
  </fills>
  <borders count="14">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3" fontId="1" fillId="0" borderId="1" xfId="0" applyNumberFormat="1" applyFont="1" applyBorder="1" applyAlignment="1">
      <alignment horizontal="right"/>
    </xf>
    <xf numFmtId="0" fontId="1" fillId="2" borderId="1" xfId="0" applyFont="1" applyFill="1" applyBorder="1" applyAlignment="1">
      <alignment/>
    </xf>
    <xf numFmtId="3" fontId="1" fillId="3" borderId="1" xfId="0" applyNumberFormat="1" applyFont="1" applyFill="1" applyBorder="1" applyAlignment="1">
      <alignment horizontal="right"/>
    </xf>
    <xf numFmtId="0" fontId="2" fillId="4" borderId="1" xfId="0" applyFont="1" applyFill="1" applyBorder="1" applyAlignment="1">
      <alignment horizontal="center"/>
    </xf>
    <xf numFmtId="3" fontId="2" fillId="4" borderId="1" xfId="0" applyNumberFormat="1" applyFont="1" applyFill="1" applyBorder="1" applyAlignment="1">
      <alignment horizontal="righ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5" borderId="1" xfId="0" applyFont="1" applyFill="1" applyBorder="1" applyAlignment="1">
      <alignment horizontal="center"/>
    </xf>
    <xf numFmtId="3" fontId="2" fillId="5" borderId="1" xfId="0" applyNumberFormat="1" applyFont="1" applyFill="1" applyBorder="1" applyAlignment="1">
      <alignment horizontal="right"/>
    </xf>
    <xf numFmtId="0" fontId="2" fillId="2" borderId="3" xfId="0" applyFont="1" applyFill="1" applyBorder="1" applyAlignment="1">
      <alignment horizontal="center"/>
    </xf>
    <xf numFmtId="0" fontId="1" fillId="0" borderId="0" xfId="0" applyFont="1" applyAlignment="1">
      <alignment wrapText="1"/>
    </xf>
    <xf numFmtId="0" fontId="13" fillId="6" borderId="1" xfId="0" applyFont="1" applyFill="1" applyBorder="1" applyAlignment="1">
      <alignment horizontal="center" vertical="center" wrapText="1"/>
    </xf>
    <xf numFmtId="0" fontId="1" fillId="0" borderId="1" xfId="0" applyFont="1" applyBorder="1" applyAlignment="1">
      <alignment wrapText="1"/>
    </xf>
    <xf numFmtId="0" fontId="14" fillId="0" borderId="1" xfId="0" applyFont="1" applyBorder="1" applyAlignment="1">
      <alignment horizontal="right" vertical="center" wrapText="1"/>
    </xf>
    <xf numFmtId="0" fontId="1" fillId="0" borderId="1" xfId="0" applyNumberFormat="1" applyFont="1" applyBorder="1" applyAlignment="1">
      <alignment wrapText="1"/>
    </xf>
    <xf numFmtId="0" fontId="12" fillId="0" borderId="1" xfId="0" applyFont="1" applyBorder="1" applyAlignment="1">
      <alignment wrapText="1"/>
    </xf>
    <xf numFmtId="0" fontId="11" fillId="6"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6" xfId="0" applyFont="1" applyBorder="1" applyAlignment="1">
      <alignment horizontal="center" vertical="center" wrapText="1"/>
    </xf>
    <xf numFmtId="0" fontId="0" fillId="0" borderId="6" xfId="0"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xf>
    <xf numFmtId="0" fontId="2" fillId="7" borderId="7" xfId="0" applyFont="1" applyFill="1" applyBorder="1" applyAlignment="1">
      <alignment horizontal="center"/>
    </xf>
    <xf numFmtId="0" fontId="2" fillId="7" borderId="8" xfId="0" applyFont="1" applyFill="1" applyBorder="1" applyAlignment="1">
      <alignment horizontal="center"/>
    </xf>
    <xf numFmtId="0" fontId="2" fillId="7" borderId="3" xfId="0" applyFont="1" applyFill="1" applyBorder="1" applyAlignment="1">
      <alignment horizontal="center"/>
    </xf>
    <xf numFmtId="0" fontId="1" fillId="8" borderId="7" xfId="0" applyFont="1" applyFill="1" applyBorder="1" applyAlignment="1">
      <alignment horizontal="center"/>
    </xf>
    <xf numFmtId="0" fontId="1" fillId="8" borderId="8" xfId="0" applyFont="1" applyFill="1" applyBorder="1" applyAlignment="1">
      <alignment horizontal="center"/>
    </xf>
    <xf numFmtId="0" fontId="1" fillId="8" borderId="3" xfId="0" applyFont="1" applyFill="1" applyBorder="1" applyAlignment="1">
      <alignment horizontal="center"/>
    </xf>
    <xf numFmtId="0" fontId="15" fillId="6" borderId="9" xfId="0" applyFont="1" applyFill="1" applyBorder="1" applyAlignment="1">
      <alignment horizontal="center" vertical="center" wrapText="1"/>
    </xf>
    <xf numFmtId="0" fontId="17" fillId="0" borderId="6" xfId="0" applyFont="1" applyBorder="1" applyAlignment="1">
      <alignment/>
    </xf>
    <xf numFmtId="0" fontId="17" fillId="0" borderId="10" xfId="0" applyFont="1" applyBorder="1" applyAlignment="1">
      <alignment/>
    </xf>
    <xf numFmtId="0" fontId="17" fillId="0" borderId="11" xfId="0" applyFont="1" applyBorder="1" applyAlignment="1">
      <alignment/>
    </xf>
    <xf numFmtId="0" fontId="17" fillId="0" borderId="12" xfId="0" applyFont="1" applyBorder="1" applyAlignment="1">
      <alignment/>
    </xf>
    <xf numFmtId="0" fontId="17" fillId="0" borderId="13" xfId="0" applyFont="1" applyBorder="1" applyAlignment="1">
      <alignment/>
    </xf>
    <xf numFmtId="0" fontId="6" fillId="0" borderId="12" xfId="0" applyFont="1" applyBorder="1" applyAlignment="1">
      <alignment horizontal="center" vertical="center"/>
    </xf>
    <xf numFmtId="0" fontId="0" fillId="0" borderId="12" xfId="0" applyBorder="1" applyAlignment="1">
      <alignment horizontal="center" vertical="center"/>
    </xf>
    <xf numFmtId="0" fontId="2" fillId="2"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2"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2" borderId="8" xfId="0" applyFill="1" applyBorder="1" applyAlignment="1">
      <alignment/>
    </xf>
    <xf numFmtId="0" fontId="0" fillId="2" borderId="3" xfId="0" applyFill="1" applyBorder="1" applyAlignment="1">
      <alignment/>
    </xf>
    <xf numFmtId="0" fontId="0" fillId="2" borderId="8"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wrapText="1"/>
    </xf>
    <xf numFmtId="0" fontId="0" fillId="2" borderId="3" xfId="0" applyFill="1" applyBorder="1" applyAlignment="1">
      <alignment horizontal="center" vertical="center" wrapText="1"/>
    </xf>
    <xf numFmtId="0" fontId="1" fillId="0" borderId="2" xfId="0" applyFont="1" applyBorder="1" applyAlignment="1">
      <alignment horizontal="center" vertical="center" wrapText="1"/>
    </xf>
    <xf numFmtId="0" fontId="2" fillId="2" borderId="4" xfId="0" applyFont="1" applyFill="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xf>
    <xf numFmtId="0" fontId="0" fillId="0" borderId="6" xfId="0" applyBorder="1" applyAlignment="1">
      <alignment/>
    </xf>
    <xf numFmtId="0" fontId="8" fillId="6" borderId="9"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1" fillId="8" borderId="9" xfId="0" applyFont="1" applyFill="1" applyBorder="1" applyAlignment="1">
      <alignment horizontal="center"/>
    </xf>
    <xf numFmtId="0" fontId="1" fillId="8" borderId="10" xfId="0" applyFont="1" applyFill="1" applyBorder="1" applyAlignment="1">
      <alignment horizont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5" fillId="6" borderId="6"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94"/>
  <sheetViews>
    <sheetView zoomScale="70" zoomScaleNormal="70" workbookViewId="0" topLeftCell="A46">
      <selection activeCell="G148" sqref="G148"/>
    </sheetView>
  </sheetViews>
  <sheetFormatPr defaultColWidth="9.140625" defaultRowHeight="12.75"/>
  <cols>
    <col min="1" max="1" width="45.7109375" style="1" customWidth="1"/>
    <col min="2" max="2" width="11.7109375" style="2" customWidth="1"/>
    <col min="3" max="7" width="8.7109375" style="2" customWidth="1"/>
    <col min="8" max="18" width="8.7109375" style="1" customWidth="1"/>
    <col min="19" max="16384" width="9.140625" style="1" customWidth="1"/>
  </cols>
  <sheetData>
    <row r="1" spans="2:13" ht="12.75">
      <c r="B1" s="60" t="s">
        <v>107</v>
      </c>
      <c r="C1" s="61"/>
      <c r="D1" s="61"/>
      <c r="E1" s="61"/>
      <c r="F1" s="61"/>
      <c r="G1" s="61"/>
      <c r="H1" s="61"/>
      <c r="I1" s="61"/>
      <c r="J1" s="61"/>
      <c r="K1" s="61"/>
      <c r="L1" s="61"/>
      <c r="M1" s="62"/>
    </row>
    <row r="2" spans="2:13" ht="12.75">
      <c r="B2" s="63"/>
      <c r="C2" s="64"/>
      <c r="D2" s="64"/>
      <c r="E2" s="64"/>
      <c r="F2" s="64"/>
      <c r="G2" s="64"/>
      <c r="H2" s="64"/>
      <c r="I2" s="64"/>
      <c r="J2" s="64"/>
      <c r="K2" s="64"/>
      <c r="L2" s="64"/>
      <c r="M2" s="65"/>
    </row>
    <row r="3" spans="2:13" ht="12.75" customHeight="1">
      <c r="B3" s="28" t="s">
        <v>36</v>
      </c>
      <c r="C3" s="29"/>
      <c r="D3" s="29"/>
      <c r="E3" s="29"/>
      <c r="F3" s="29"/>
      <c r="G3" s="30"/>
      <c r="H3" s="28" t="s">
        <v>62</v>
      </c>
      <c r="I3" s="30"/>
      <c r="J3" s="28" t="s">
        <v>63</v>
      </c>
      <c r="K3" s="30"/>
      <c r="L3" s="28" t="s">
        <v>64</v>
      </c>
      <c r="M3" s="30"/>
    </row>
    <row r="4" spans="2:13" ht="12.75">
      <c r="B4" s="28" t="s">
        <v>102</v>
      </c>
      <c r="C4" s="29"/>
      <c r="D4" s="29"/>
      <c r="E4" s="29"/>
      <c r="F4" s="29"/>
      <c r="G4" s="30"/>
      <c r="H4" s="31">
        <v>64</v>
      </c>
      <c r="I4" s="33"/>
      <c r="J4" s="31">
        <v>32</v>
      </c>
      <c r="K4" s="33"/>
      <c r="L4" s="31">
        <v>16</v>
      </c>
      <c r="M4" s="33"/>
    </row>
    <row r="5" spans="2:13" ht="12.75">
      <c r="B5" s="28" t="s">
        <v>103</v>
      </c>
      <c r="C5" s="29"/>
      <c r="D5" s="29"/>
      <c r="E5" s="29"/>
      <c r="F5" s="29"/>
      <c r="G5" s="30"/>
      <c r="H5" s="31">
        <v>32</v>
      </c>
      <c r="I5" s="33"/>
      <c r="J5" s="31">
        <v>16</v>
      </c>
      <c r="K5" s="33"/>
      <c r="L5" s="31">
        <v>8</v>
      </c>
      <c r="M5" s="33"/>
    </row>
    <row r="6" spans="2:13" ht="12.75">
      <c r="B6" s="28" t="s">
        <v>106</v>
      </c>
      <c r="C6" s="29"/>
      <c r="D6" s="29"/>
      <c r="E6" s="29"/>
      <c r="F6" s="29"/>
      <c r="G6" s="30"/>
      <c r="H6" s="66">
        <v>32</v>
      </c>
      <c r="I6" s="67"/>
      <c r="J6" s="31">
        <v>16</v>
      </c>
      <c r="K6" s="33"/>
      <c r="L6" s="31">
        <v>8</v>
      </c>
      <c r="M6" s="33"/>
    </row>
    <row r="7" spans="2:13" ht="12.75">
      <c r="B7" s="28" t="s">
        <v>105</v>
      </c>
      <c r="C7" s="29"/>
      <c r="D7" s="29"/>
      <c r="E7" s="29"/>
      <c r="F7" s="29"/>
      <c r="G7" s="30"/>
      <c r="H7" s="31">
        <v>7</v>
      </c>
      <c r="I7" s="32"/>
      <c r="J7" s="32"/>
      <c r="K7" s="32"/>
      <c r="L7" s="32"/>
      <c r="M7" s="33"/>
    </row>
    <row r="8" spans="2:13" ht="12.75">
      <c r="B8" s="28" t="s">
        <v>110</v>
      </c>
      <c r="C8" s="29"/>
      <c r="D8" s="29"/>
      <c r="E8" s="29"/>
      <c r="F8" s="29"/>
      <c r="G8" s="30"/>
      <c r="H8" s="31">
        <v>2</v>
      </c>
      <c r="I8" s="32"/>
      <c r="J8" s="32"/>
      <c r="K8" s="32"/>
      <c r="L8" s="32"/>
      <c r="M8" s="33"/>
    </row>
    <row r="9" spans="2:13" ht="12.75">
      <c r="B9" s="28" t="s">
        <v>111</v>
      </c>
      <c r="C9" s="29"/>
      <c r="D9" s="29"/>
      <c r="E9" s="29"/>
      <c r="F9" s="29"/>
      <c r="G9" s="30"/>
      <c r="H9" s="31">
        <v>4</v>
      </c>
      <c r="I9" s="32"/>
      <c r="J9" s="32"/>
      <c r="K9" s="32"/>
      <c r="L9" s="32"/>
      <c r="M9" s="33"/>
    </row>
    <row r="10" spans="2:13" ht="12.75">
      <c r="B10" s="28" t="s">
        <v>112</v>
      </c>
      <c r="C10" s="29"/>
      <c r="D10" s="29"/>
      <c r="E10" s="29"/>
      <c r="F10" s="29"/>
      <c r="G10" s="30"/>
      <c r="H10" s="31">
        <v>8</v>
      </c>
      <c r="I10" s="32"/>
      <c r="J10" s="32"/>
      <c r="K10" s="32"/>
      <c r="L10" s="32"/>
      <c r="M10" s="33"/>
    </row>
    <row r="11" spans="2:13" ht="12.75">
      <c r="B11" s="28" t="s">
        <v>113</v>
      </c>
      <c r="C11" s="29"/>
      <c r="D11" s="29"/>
      <c r="E11" s="29"/>
      <c r="F11" s="29"/>
      <c r="G11" s="30"/>
      <c r="H11" s="31">
        <v>16</v>
      </c>
      <c r="I11" s="32"/>
      <c r="J11" s="32"/>
      <c r="K11" s="32"/>
      <c r="L11" s="32"/>
      <c r="M11" s="33"/>
    </row>
    <row r="12" spans="2:13" ht="12.75">
      <c r="B12" s="58" t="s">
        <v>109</v>
      </c>
      <c r="C12" s="59"/>
      <c r="D12" s="59"/>
      <c r="E12" s="59"/>
      <c r="F12" s="59"/>
      <c r="G12" s="59"/>
      <c r="H12" s="59"/>
      <c r="I12" s="59"/>
      <c r="J12" s="59"/>
      <c r="K12" s="59"/>
      <c r="L12" s="59"/>
      <c r="M12" s="59"/>
    </row>
    <row r="14" spans="1:18" ht="12.75">
      <c r="A14" s="34" t="s">
        <v>46</v>
      </c>
      <c r="B14" s="35"/>
      <c r="C14" s="35"/>
      <c r="D14" s="35"/>
      <c r="E14" s="35"/>
      <c r="F14" s="35"/>
      <c r="G14" s="35"/>
      <c r="H14" s="35"/>
      <c r="I14" s="35"/>
      <c r="J14" s="35"/>
      <c r="K14" s="35"/>
      <c r="L14" s="35"/>
      <c r="M14" s="35"/>
      <c r="N14" s="35"/>
      <c r="O14" s="35"/>
      <c r="P14" s="35"/>
      <c r="Q14" s="35"/>
      <c r="R14" s="36"/>
    </row>
    <row r="15" spans="1:18" ht="12.75" customHeight="1">
      <c r="A15" s="37"/>
      <c r="B15" s="38"/>
      <c r="C15" s="38"/>
      <c r="D15" s="38"/>
      <c r="E15" s="38"/>
      <c r="F15" s="38"/>
      <c r="G15" s="38"/>
      <c r="H15" s="38"/>
      <c r="I15" s="38"/>
      <c r="J15" s="38"/>
      <c r="K15" s="38"/>
      <c r="L15" s="38"/>
      <c r="M15" s="38"/>
      <c r="N15" s="38"/>
      <c r="O15" s="38"/>
      <c r="P15" s="38"/>
      <c r="Q15" s="38"/>
      <c r="R15" s="39"/>
    </row>
    <row r="16" spans="1:18" ht="12.75">
      <c r="A16" s="21" t="s">
        <v>92</v>
      </c>
      <c r="B16" s="21" t="s">
        <v>94</v>
      </c>
      <c r="C16" s="48" t="s">
        <v>62</v>
      </c>
      <c r="D16" s="49"/>
      <c r="E16" s="49"/>
      <c r="F16" s="50"/>
      <c r="G16" s="48" t="s">
        <v>63</v>
      </c>
      <c r="H16" s="49"/>
      <c r="I16" s="49"/>
      <c r="J16" s="50"/>
      <c r="K16" s="48" t="s">
        <v>64</v>
      </c>
      <c r="L16" s="49"/>
      <c r="M16" s="49"/>
      <c r="N16" s="50"/>
      <c r="O16" s="45" t="s">
        <v>65</v>
      </c>
      <c r="P16" s="43"/>
      <c r="Q16" s="43"/>
      <c r="R16" s="44"/>
    </row>
    <row r="17" spans="1:18" s="3" customFormat="1" ht="12.75">
      <c r="A17" s="23"/>
      <c r="B17" s="23"/>
      <c r="C17" s="9" t="s">
        <v>89</v>
      </c>
      <c r="D17" s="9" t="s">
        <v>90</v>
      </c>
      <c r="E17" s="9" t="s">
        <v>91</v>
      </c>
      <c r="F17" s="9" t="s">
        <v>93</v>
      </c>
      <c r="G17" s="9" t="s">
        <v>89</v>
      </c>
      <c r="H17" s="9" t="s">
        <v>90</v>
      </c>
      <c r="I17" s="9" t="s">
        <v>91</v>
      </c>
      <c r="J17" s="9" t="s">
        <v>93</v>
      </c>
      <c r="K17" s="9" t="s">
        <v>89</v>
      </c>
      <c r="L17" s="9" t="s">
        <v>90</v>
      </c>
      <c r="M17" s="9" t="s">
        <v>91</v>
      </c>
      <c r="N17" s="9" t="s">
        <v>93</v>
      </c>
      <c r="O17" s="10" t="s">
        <v>89</v>
      </c>
      <c r="P17" s="10" t="s">
        <v>90</v>
      </c>
      <c r="Q17" s="10" t="s">
        <v>91</v>
      </c>
      <c r="R17" s="10" t="s">
        <v>93</v>
      </c>
    </row>
    <row r="18" spans="1:18" s="3" customFormat="1" ht="12.75" customHeight="1">
      <c r="A18" s="11" t="s">
        <v>104</v>
      </c>
      <c r="B18" s="12">
        <f aca="true" t="shared" si="0" ref="B18:R18">B19+B27+B42+B45</f>
        <v>189</v>
      </c>
      <c r="C18" s="12">
        <f t="shared" si="0"/>
        <v>12096</v>
      </c>
      <c r="D18" s="12">
        <f t="shared" si="0"/>
        <v>1512</v>
      </c>
      <c r="E18" s="12">
        <f t="shared" si="0"/>
        <v>302.4</v>
      </c>
      <c r="F18" s="12">
        <f t="shared" si="0"/>
        <v>69.78461538461539</v>
      </c>
      <c r="G18" s="12">
        <f t="shared" si="0"/>
        <v>6048</v>
      </c>
      <c r="H18" s="12">
        <f t="shared" si="0"/>
        <v>756</v>
      </c>
      <c r="I18" s="12">
        <f t="shared" si="0"/>
        <v>151.2</v>
      </c>
      <c r="J18" s="12">
        <f t="shared" si="0"/>
        <v>34.892307692307696</v>
      </c>
      <c r="K18" s="12">
        <f t="shared" si="0"/>
        <v>3024</v>
      </c>
      <c r="L18" s="12">
        <f t="shared" si="0"/>
        <v>378</v>
      </c>
      <c r="M18" s="12">
        <f t="shared" si="0"/>
        <v>75.6</v>
      </c>
      <c r="N18" s="12">
        <f t="shared" si="0"/>
        <v>17.446153846153848</v>
      </c>
      <c r="O18" s="12">
        <f t="shared" si="0"/>
        <v>7055.999999999999</v>
      </c>
      <c r="P18" s="12">
        <f t="shared" si="0"/>
        <v>881.9999999999999</v>
      </c>
      <c r="Q18" s="12">
        <f t="shared" si="0"/>
        <v>176.39999999999998</v>
      </c>
      <c r="R18" s="12">
        <f t="shared" si="0"/>
        <v>40.7076923076923</v>
      </c>
    </row>
    <row r="19" spans="1:18" s="3" customFormat="1" ht="12.75">
      <c r="A19" s="7" t="s">
        <v>86</v>
      </c>
      <c r="B19" s="8">
        <f>SUM(B20:B26)</f>
        <v>55</v>
      </c>
      <c r="C19" s="8">
        <f aca="true" t="shared" si="1" ref="C19:R19">SUM(C20:C26)</f>
        <v>3520</v>
      </c>
      <c r="D19" s="8">
        <f t="shared" si="1"/>
        <v>440</v>
      </c>
      <c r="E19" s="8">
        <f t="shared" si="1"/>
        <v>88</v>
      </c>
      <c r="F19" s="8">
        <f t="shared" si="1"/>
        <v>20.30769230769231</v>
      </c>
      <c r="G19" s="8">
        <f t="shared" si="1"/>
        <v>1760</v>
      </c>
      <c r="H19" s="8">
        <f t="shared" si="1"/>
        <v>220</v>
      </c>
      <c r="I19" s="8">
        <f t="shared" si="1"/>
        <v>44</v>
      </c>
      <c r="J19" s="8">
        <f t="shared" si="1"/>
        <v>10.153846153846155</v>
      </c>
      <c r="K19" s="8">
        <f t="shared" si="1"/>
        <v>880</v>
      </c>
      <c r="L19" s="8">
        <f t="shared" si="1"/>
        <v>110</v>
      </c>
      <c r="M19" s="8">
        <f t="shared" si="1"/>
        <v>22</v>
      </c>
      <c r="N19" s="8">
        <f t="shared" si="1"/>
        <v>5.0769230769230775</v>
      </c>
      <c r="O19" s="8">
        <f t="shared" si="1"/>
        <v>2053.333333333333</v>
      </c>
      <c r="P19" s="8">
        <f t="shared" si="1"/>
        <v>256.66666666666663</v>
      </c>
      <c r="Q19" s="8">
        <f t="shared" si="1"/>
        <v>51.333333333333336</v>
      </c>
      <c r="R19" s="8">
        <f t="shared" si="1"/>
        <v>11.846153846153845</v>
      </c>
    </row>
    <row r="20" spans="1:18" ht="12.75">
      <c r="A20" s="5" t="s">
        <v>60</v>
      </c>
      <c r="B20" s="6">
        <v>5</v>
      </c>
      <c r="C20" s="4">
        <f>$B20*H$4</f>
        <v>320</v>
      </c>
      <c r="D20" s="4">
        <f>C20/8</f>
        <v>40</v>
      </c>
      <c r="E20" s="4">
        <f>D20/5</f>
        <v>8</v>
      </c>
      <c r="F20" s="4">
        <f>E20/(52/12)</f>
        <v>1.8461538461538463</v>
      </c>
      <c r="G20" s="6">
        <f>$B20*J$4</f>
        <v>160</v>
      </c>
      <c r="H20" s="6">
        <f>G20/8</f>
        <v>20</v>
      </c>
      <c r="I20" s="6">
        <f>H20/5</f>
        <v>4</v>
      </c>
      <c r="J20" s="6">
        <f>I20/(52/12)</f>
        <v>0.9230769230769231</v>
      </c>
      <c r="K20" s="4">
        <f>$B20*L$4</f>
        <v>80</v>
      </c>
      <c r="L20" s="4">
        <f>K20/8</f>
        <v>10</v>
      </c>
      <c r="M20" s="4">
        <f>L20/5</f>
        <v>2</v>
      </c>
      <c r="N20" s="4">
        <f>M20/(52/12)</f>
        <v>0.46153846153846156</v>
      </c>
      <c r="O20" s="6">
        <f>(C20+G20+K20)/3</f>
        <v>186.66666666666666</v>
      </c>
      <c r="P20" s="6">
        <f>O20/8</f>
        <v>23.333333333333332</v>
      </c>
      <c r="Q20" s="6">
        <f>P20/5</f>
        <v>4.666666666666666</v>
      </c>
      <c r="R20" s="6">
        <f>Q20/(52/12)</f>
        <v>1.0769230769230769</v>
      </c>
    </row>
    <row r="21" spans="1:18" ht="12.75">
      <c r="A21" s="5" t="s">
        <v>61</v>
      </c>
      <c r="B21" s="6">
        <v>14</v>
      </c>
      <c r="C21" s="4">
        <f aca="true" t="shared" si="2" ref="C21:C26">$B21*H$4</f>
        <v>896</v>
      </c>
      <c r="D21" s="4">
        <f aca="true" t="shared" si="3" ref="D21:D26">C21/8</f>
        <v>112</v>
      </c>
      <c r="E21" s="4">
        <f aca="true" t="shared" si="4" ref="E21:E26">D21/5</f>
        <v>22.4</v>
      </c>
      <c r="F21" s="4">
        <f aca="true" t="shared" si="5" ref="F21:F26">E21/(52/12)</f>
        <v>5.1692307692307695</v>
      </c>
      <c r="G21" s="6">
        <f aca="true" t="shared" si="6" ref="G21:G26">$B21*J$4</f>
        <v>448</v>
      </c>
      <c r="H21" s="6">
        <f aca="true" t="shared" si="7" ref="H21:H26">G21/8</f>
        <v>56</v>
      </c>
      <c r="I21" s="6">
        <f aca="true" t="shared" si="8" ref="I21:I26">H21/5</f>
        <v>11.2</v>
      </c>
      <c r="J21" s="6">
        <f aca="true" t="shared" si="9" ref="J21:J26">I21/(52/12)</f>
        <v>2.5846153846153848</v>
      </c>
      <c r="K21" s="4">
        <f aca="true" t="shared" si="10" ref="K21:K26">$B21*L$4</f>
        <v>224</v>
      </c>
      <c r="L21" s="4">
        <f aca="true" t="shared" si="11" ref="L21:L26">K21/8</f>
        <v>28</v>
      </c>
      <c r="M21" s="4">
        <f aca="true" t="shared" si="12" ref="M21:M26">L21/5</f>
        <v>5.6</v>
      </c>
      <c r="N21" s="4">
        <f aca="true" t="shared" si="13" ref="N21:N26">M21/(52/12)</f>
        <v>1.2923076923076924</v>
      </c>
      <c r="O21" s="6">
        <f aca="true" t="shared" si="14" ref="O21:O26">(C21+G21+K21)/3</f>
        <v>522.6666666666666</v>
      </c>
      <c r="P21" s="6">
        <f aca="true" t="shared" si="15" ref="P21:P26">O21/8</f>
        <v>65.33333333333333</v>
      </c>
      <c r="Q21" s="6">
        <f aca="true" t="shared" si="16" ref="Q21:Q26">P21/5</f>
        <v>13.066666666666666</v>
      </c>
      <c r="R21" s="6">
        <f aca="true" t="shared" si="17" ref="R21:R26">Q21/(52/12)</f>
        <v>3.0153846153846153</v>
      </c>
    </row>
    <row r="22" spans="1:18" ht="12.75">
      <c r="A22" s="5" t="s">
        <v>66</v>
      </c>
      <c r="B22" s="6">
        <v>10</v>
      </c>
      <c r="C22" s="4">
        <f t="shared" si="2"/>
        <v>640</v>
      </c>
      <c r="D22" s="4">
        <f t="shared" si="3"/>
        <v>80</v>
      </c>
      <c r="E22" s="4">
        <f t="shared" si="4"/>
        <v>16</v>
      </c>
      <c r="F22" s="4">
        <f t="shared" si="5"/>
        <v>3.6923076923076925</v>
      </c>
      <c r="G22" s="6">
        <f t="shared" si="6"/>
        <v>320</v>
      </c>
      <c r="H22" s="6">
        <f t="shared" si="7"/>
        <v>40</v>
      </c>
      <c r="I22" s="6">
        <f t="shared" si="8"/>
        <v>8</v>
      </c>
      <c r="J22" s="6">
        <f t="shared" si="9"/>
        <v>1.8461538461538463</v>
      </c>
      <c r="K22" s="4">
        <f t="shared" si="10"/>
        <v>160</v>
      </c>
      <c r="L22" s="4">
        <f t="shared" si="11"/>
        <v>20</v>
      </c>
      <c r="M22" s="4">
        <f t="shared" si="12"/>
        <v>4</v>
      </c>
      <c r="N22" s="4">
        <f t="shared" si="13"/>
        <v>0.9230769230769231</v>
      </c>
      <c r="O22" s="6">
        <f t="shared" si="14"/>
        <v>373.3333333333333</v>
      </c>
      <c r="P22" s="6">
        <f t="shared" si="15"/>
        <v>46.666666666666664</v>
      </c>
      <c r="Q22" s="6">
        <f t="shared" si="16"/>
        <v>9.333333333333332</v>
      </c>
      <c r="R22" s="6">
        <f t="shared" si="17"/>
        <v>2.1538461538461537</v>
      </c>
    </row>
    <row r="23" spans="1:18" ht="12.75">
      <c r="A23" s="5" t="s">
        <v>96</v>
      </c>
      <c r="B23" s="6">
        <v>7</v>
      </c>
      <c r="C23" s="4">
        <f t="shared" si="2"/>
        <v>448</v>
      </c>
      <c r="D23" s="4">
        <f t="shared" si="3"/>
        <v>56</v>
      </c>
      <c r="E23" s="4">
        <f t="shared" si="4"/>
        <v>11.2</v>
      </c>
      <c r="F23" s="4">
        <f t="shared" si="5"/>
        <v>2.5846153846153848</v>
      </c>
      <c r="G23" s="6">
        <f t="shared" si="6"/>
        <v>224</v>
      </c>
      <c r="H23" s="6">
        <f t="shared" si="7"/>
        <v>28</v>
      </c>
      <c r="I23" s="6">
        <f t="shared" si="8"/>
        <v>5.6</v>
      </c>
      <c r="J23" s="6">
        <f t="shared" si="9"/>
        <v>1.2923076923076924</v>
      </c>
      <c r="K23" s="4">
        <f t="shared" si="10"/>
        <v>112</v>
      </c>
      <c r="L23" s="4">
        <f t="shared" si="11"/>
        <v>14</v>
      </c>
      <c r="M23" s="4">
        <f t="shared" si="12"/>
        <v>2.8</v>
      </c>
      <c r="N23" s="4">
        <f t="shared" si="13"/>
        <v>0.6461538461538462</v>
      </c>
      <c r="O23" s="6">
        <f t="shared" si="14"/>
        <v>261.3333333333333</v>
      </c>
      <c r="P23" s="6">
        <f t="shared" si="15"/>
        <v>32.666666666666664</v>
      </c>
      <c r="Q23" s="6">
        <f t="shared" si="16"/>
        <v>6.533333333333333</v>
      </c>
      <c r="R23" s="6">
        <f t="shared" si="17"/>
        <v>1.5076923076923077</v>
      </c>
    </row>
    <row r="24" spans="1:18" ht="12.75">
      <c r="A24" s="5" t="s">
        <v>67</v>
      </c>
      <c r="B24" s="6">
        <v>8</v>
      </c>
      <c r="C24" s="4">
        <f t="shared" si="2"/>
        <v>512</v>
      </c>
      <c r="D24" s="4">
        <f t="shared" si="3"/>
        <v>64</v>
      </c>
      <c r="E24" s="4">
        <f t="shared" si="4"/>
        <v>12.8</v>
      </c>
      <c r="F24" s="4">
        <f t="shared" si="5"/>
        <v>2.953846153846154</v>
      </c>
      <c r="G24" s="6">
        <f t="shared" si="6"/>
        <v>256</v>
      </c>
      <c r="H24" s="6">
        <f t="shared" si="7"/>
        <v>32</v>
      </c>
      <c r="I24" s="6">
        <f t="shared" si="8"/>
        <v>6.4</v>
      </c>
      <c r="J24" s="6">
        <f t="shared" si="9"/>
        <v>1.476923076923077</v>
      </c>
      <c r="K24" s="4">
        <f t="shared" si="10"/>
        <v>128</v>
      </c>
      <c r="L24" s="4">
        <f t="shared" si="11"/>
        <v>16</v>
      </c>
      <c r="M24" s="4">
        <f t="shared" si="12"/>
        <v>3.2</v>
      </c>
      <c r="N24" s="4">
        <f t="shared" si="13"/>
        <v>0.7384615384615385</v>
      </c>
      <c r="O24" s="6">
        <f t="shared" si="14"/>
        <v>298.6666666666667</v>
      </c>
      <c r="P24" s="6">
        <f t="shared" si="15"/>
        <v>37.333333333333336</v>
      </c>
      <c r="Q24" s="6">
        <f t="shared" si="16"/>
        <v>7.466666666666667</v>
      </c>
      <c r="R24" s="6">
        <f t="shared" si="17"/>
        <v>1.7230769230769232</v>
      </c>
    </row>
    <row r="25" spans="1:18" ht="12.75">
      <c r="A25" s="5" t="s">
        <v>68</v>
      </c>
      <c r="B25" s="6">
        <v>4</v>
      </c>
      <c r="C25" s="4">
        <f t="shared" si="2"/>
        <v>256</v>
      </c>
      <c r="D25" s="4">
        <f t="shared" si="3"/>
        <v>32</v>
      </c>
      <c r="E25" s="4">
        <f t="shared" si="4"/>
        <v>6.4</v>
      </c>
      <c r="F25" s="4">
        <f t="shared" si="5"/>
        <v>1.476923076923077</v>
      </c>
      <c r="G25" s="6">
        <f t="shared" si="6"/>
        <v>128</v>
      </c>
      <c r="H25" s="6">
        <f t="shared" si="7"/>
        <v>16</v>
      </c>
      <c r="I25" s="6">
        <f t="shared" si="8"/>
        <v>3.2</v>
      </c>
      <c r="J25" s="6">
        <f t="shared" si="9"/>
        <v>0.7384615384615385</v>
      </c>
      <c r="K25" s="4">
        <f t="shared" si="10"/>
        <v>64</v>
      </c>
      <c r="L25" s="4">
        <f t="shared" si="11"/>
        <v>8</v>
      </c>
      <c r="M25" s="4">
        <f t="shared" si="12"/>
        <v>1.6</v>
      </c>
      <c r="N25" s="4">
        <f t="shared" si="13"/>
        <v>0.36923076923076925</v>
      </c>
      <c r="O25" s="6">
        <f t="shared" si="14"/>
        <v>149.33333333333334</v>
      </c>
      <c r="P25" s="6">
        <f t="shared" si="15"/>
        <v>18.666666666666668</v>
      </c>
      <c r="Q25" s="6">
        <f t="shared" si="16"/>
        <v>3.7333333333333334</v>
      </c>
      <c r="R25" s="6">
        <f t="shared" si="17"/>
        <v>0.8615384615384616</v>
      </c>
    </row>
    <row r="26" spans="1:18" ht="12.75">
      <c r="A26" s="5" t="s">
        <v>69</v>
      </c>
      <c r="B26" s="6">
        <v>7</v>
      </c>
      <c r="C26" s="4">
        <f t="shared" si="2"/>
        <v>448</v>
      </c>
      <c r="D26" s="4">
        <f t="shared" si="3"/>
        <v>56</v>
      </c>
      <c r="E26" s="4">
        <f t="shared" si="4"/>
        <v>11.2</v>
      </c>
      <c r="F26" s="4">
        <f t="shared" si="5"/>
        <v>2.5846153846153848</v>
      </c>
      <c r="G26" s="6">
        <f t="shared" si="6"/>
        <v>224</v>
      </c>
      <c r="H26" s="6">
        <f t="shared" si="7"/>
        <v>28</v>
      </c>
      <c r="I26" s="6">
        <f t="shared" si="8"/>
        <v>5.6</v>
      </c>
      <c r="J26" s="6">
        <f t="shared" si="9"/>
        <v>1.2923076923076924</v>
      </c>
      <c r="K26" s="4">
        <f t="shared" si="10"/>
        <v>112</v>
      </c>
      <c r="L26" s="4">
        <f t="shared" si="11"/>
        <v>14</v>
      </c>
      <c r="M26" s="4">
        <f t="shared" si="12"/>
        <v>2.8</v>
      </c>
      <c r="N26" s="4">
        <f t="shared" si="13"/>
        <v>0.6461538461538462</v>
      </c>
      <c r="O26" s="6">
        <f t="shared" si="14"/>
        <v>261.3333333333333</v>
      </c>
      <c r="P26" s="6">
        <f t="shared" si="15"/>
        <v>32.666666666666664</v>
      </c>
      <c r="Q26" s="6">
        <f t="shared" si="16"/>
        <v>6.533333333333333</v>
      </c>
      <c r="R26" s="6">
        <f t="shared" si="17"/>
        <v>1.5076923076923077</v>
      </c>
    </row>
    <row r="27" spans="1:18" s="3" customFormat="1" ht="12.75">
      <c r="A27" s="7" t="s">
        <v>87</v>
      </c>
      <c r="B27" s="8">
        <f>SUM(B28:B41)</f>
        <v>109</v>
      </c>
      <c r="C27" s="8">
        <f aca="true" t="shared" si="18" ref="C27:R27">SUM(C28:C41)</f>
        <v>6976</v>
      </c>
      <c r="D27" s="8">
        <f t="shared" si="18"/>
        <v>872</v>
      </c>
      <c r="E27" s="8">
        <f t="shared" si="18"/>
        <v>174.4</v>
      </c>
      <c r="F27" s="8">
        <f t="shared" si="18"/>
        <v>40.24615384615385</v>
      </c>
      <c r="G27" s="8">
        <f t="shared" si="18"/>
        <v>3488</v>
      </c>
      <c r="H27" s="8">
        <f t="shared" si="18"/>
        <v>436</v>
      </c>
      <c r="I27" s="8">
        <f t="shared" si="18"/>
        <v>87.2</v>
      </c>
      <c r="J27" s="8">
        <f t="shared" si="18"/>
        <v>20.123076923076926</v>
      </c>
      <c r="K27" s="8">
        <f t="shared" si="18"/>
        <v>1744</v>
      </c>
      <c r="L27" s="8">
        <f t="shared" si="18"/>
        <v>218</v>
      </c>
      <c r="M27" s="8">
        <f t="shared" si="18"/>
        <v>43.6</v>
      </c>
      <c r="N27" s="8">
        <f t="shared" si="18"/>
        <v>10.061538461538463</v>
      </c>
      <c r="O27" s="8">
        <f t="shared" si="18"/>
        <v>4069.3333333333335</v>
      </c>
      <c r="P27" s="8">
        <f t="shared" si="18"/>
        <v>508.6666666666667</v>
      </c>
      <c r="Q27" s="8">
        <f t="shared" si="18"/>
        <v>101.73333333333332</v>
      </c>
      <c r="R27" s="8">
        <f t="shared" si="18"/>
        <v>23.476923076923075</v>
      </c>
    </row>
    <row r="28" spans="1:18" ht="12.75">
      <c r="A28" s="5" t="s">
        <v>70</v>
      </c>
      <c r="B28" s="6">
        <v>12</v>
      </c>
      <c r="C28" s="4">
        <f aca="true" t="shared" si="19" ref="C28:C41">$B28*H$4</f>
        <v>768</v>
      </c>
      <c r="D28" s="4">
        <f aca="true" t="shared" si="20" ref="D28:D41">C28/8</f>
        <v>96</v>
      </c>
      <c r="E28" s="4">
        <f aca="true" t="shared" si="21" ref="E28:E41">D28/5</f>
        <v>19.2</v>
      </c>
      <c r="F28" s="4">
        <f aca="true" t="shared" si="22" ref="F28:F41">E28/(52/12)</f>
        <v>4.430769230769231</v>
      </c>
      <c r="G28" s="6">
        <f aca="true" t="shared" si="23" ref="G28:G41">$B28*J$4</f>
        <v>384</v>
      </c>
      <c r="H28" s="6">
        <f aca="true" t="shared" si="24" ref="H28:H41">G28/8</f>
        <v>48</v>
      </c>
      <c r="I28" s="6">
        <f aca="true" t="shared" si="25" ref="I28:I41">H28/5</f>
        <v>9.6</v>
      </c>
      <c r="J28" s="6">
        <f aca="true" t="shared" si="26" ref="J28:J41">I28/(52/12)</f>
        <v>2.2153846153846155</v>
      </c>
      <c r="K28" s="4">
        <f aca="true" t="shared" si="27" ref="K28:K41">$B28*L$4</f>
        <v>192</v>
      </c>
      <c r="L28" s="4">
        <f aca="true" t="shared" si="28" ref="L28:L41">K28/8</f>
        <v>24</v>
      </c>
      <c r="M28" s="4">
        <f aca="true" t="shared" si="29" ref="M28:M41">L28/5</f>
        <v>4.8</v>
      </c>
      <c r="N28" s="4">
        <f aca="true" t="shared" si="30" ref="N28:N41">M28/(52/12)</f>
        <v>1.1076923076923078</v>
      </c>
      <c r="O28" s="6">
        <f aca="true" t="shared" si="31" ref="O28:O41">(C28+G28+K28)/3</f>
        <v>448</v>
      </c>
      <c r="P28" s="6">
        <f aca="true" t="shared" si="32" ref="P28:P41">O28/8</f>
        <v>56</v>
      </c>
      <c r="Q28" s="6">
        <f aca="true" t="shared" si="33" ref="Q28:Q41">P28/5</f>
        <v>11.2</v>
      </c>
      <c r="R28" s="6">
        <f aca="true" t="shared" si="34" ref="R28:R41">Q28/(52/12)</f>
        <v>2.5846153846153848</v>
      </c>
    </row>
    <row r="29" spans="1:18" ht="12.75">
      <c r="A29" s="5" t="s">
        <v>71</v>
      </c>
      <c r="B29" s="6">
        <v>11</v>
      </c>
      <c r="C29" s="4">
        <f t="shared" si="19"/>
        <v>704</v>
      </c>
      <c r="D29" s="4">
        <f t="shared" si="20"/>
        <v>88</v>
      </c>
      <c r="E29" s="4">
        <f t="shared" si="21"/>
        <v>17.6</v>
      </c>
      <c r="F29" s="4">
        <f t="shared" si="22"/>
        <v>4.061538461538462</v>
      </c>
      <c r="G29" s="6">
        <f t="shared" si="23"/>
        <v>352</v>
      </c>
      <c r="H29" s="6">
        <f t="shared" si="24"/>
        <v>44</v>
      </c>
      <c r="I29" s="6">
        <f t="shared" si="25"/>
        <v>8.8</v>
      </c>
      <c r="J29" s="6">
        <f t="shared" si="26"/>
        <v>2.030769230769231</v>
      </c>
      <c r="K29" s="4">
        <f t="shared" si="27"/>
        <v>176</v>
      </c>
      <c r="L29" s="4">
        <f t="shared" si="28"/>
        <v>22</v>
      </c>
      <c r="M29" s="4">
        <f t="shared" si="29"/>
        <v>4.4</v>
      </c>
      <c r="N29" s="4">
        <f t="shared" si="30"/>
        <v>1.0153846153846156</v>
      </c>
      <c r="O29" s="6">
        <f t="shared" si="31"/>
        <v>410.6666666666667</v>
      </c>
      <c r="P29" s="6">
        <f t="shared" si="32"/>
        <v>51.333333333333336</v>
      </c>
      <c r="Q29" s="6">
        <f t="shared" si="33"/>
        <v>10.266666666666667</v>
      </c>
      <c r="R29" s="6">
        <f t="shared" si="34"/>
        <v>2.3692307692307697</v>
      </c>
    </row>
    <row r="30" spans="1:18" ht="12.75">
      <c r="A30" s="5" t="s">
        <v>72</v>
      </c>
      <c r="B30" s="6">
        <v>9</v>
      </c>
      <c r="C30" s="4">
        <f t="shared" si="19"/>
        <v>576</v>
      </c>
      <c r="D30" s="4">
        <f t="shared" si="20"/>
        <v>72</v>
      </c>
      <c r="E30" s="4">
        <f t="shared" si="21"/>
        <v>14.4</v>
      </c>
      <c r="F30" s="4">
        <f t="shared" si="22"/>
        <v>3.3230769230769233</v>
      </c>
      <c r="G30" s="6">
        <f t="shared" si="23"/>
        <v>288</v>
      </c>
      <c r="H30" s="6">
        <f t="shared" si="24"/>
        <v>36</v>
      </c>
      <c r="I30" s="6">
        <f t="shared" si="25"/>
        <v>7.2</v>
      </c>
      <c r="J30" s="6">
        <f t="shared" si="26"/>
        <v>1.6615384615384616</v>
      </c>
      <c r="K30" s="4">
        <f t="shared" si="27"/>
        <v>144</v>
      </c>
      <c r="L30" s="4">
        <f t="shared" si="28"/>
        <v>18</v>
      </c>
      <c r="M30" s="4">
        <f t="shared" si="29"/>
        <v>3.6</v>
      </c>
      <c r="N30" s="4">
        <f t="shared" si="30"/>
        <v>0.8307692307692308</v>
      </c>
      <c r="O30" s="6">
        <f t="shared" si="31"/>
        <v>336</v>
      </c>
      <c r="P30" s="6">
        <f t="shared" si="32"/>
        <v>42</v>
      </c>
      <c r="Q30" s="6">
        <f t="shared" si="33"/>
        <v>8.4</v>
      </c>
      <c r="R30" s="6">
        <f t="shared" si="34"/>
        <v>1.9384615384615387</v>
      </c>
    </row>
    <row r="31" spans="1:18" ht="12.75">
      <c r="A31" s="5" t="s">
        <v>73</v>
      </c>
      <c r="B31" s="6">
        <v>8</v>
      </c>
      <c r="C31" s="4">
        <f t="shared" si="19"/>
        <v>512</v>
      </c>
      <c r="D31" s="4">
        <f t="shared" si="20"/>
        <v>64</v>
      </c>
      <c r="E31" s="4">
        <f t="shared" si="21"/>
        <v>12.8</v>
      </c>
      <c r="F31" s="4">
        <f t="shared" si="22"/>
        <v>2.953846153846154</v>
      </c>
      <c r="G31" s="6">
        <f t="shared" si="23"/>
        <v>256</v>
      </c>
      <c r="H31" s="6">
        <f t="shared" si="24"/>
        <v>32</v>
      </c>
      <c r="I31" s="6">
        <f t="shared" si="25"/>
        <v>6.4</v>
      </c>
      <c r="J31" s="6">
        <f t="shared" si="26"/>
        <v>1.476923076923077</v>
      </c>
      <c r="K31" s="4">
        <f t="shared" si="27"/>
        <v>128</v>
      </c>
      <c r="L31" s="4">
        <f t="shared" si="28"/>
        <v>16</v>
      </c>
      <c r="M31" s="4">
        <f t="shared" si="29"/>
        <v>3.2</v>
      </c>
      <c r="N31" s="4">
        <f t="shared" si="30"/>
        <v>0.7384615384615385</v>
      </c>
      <c r="O31" s="6">
        <f t="shared" si="31"/>
        <v>298.6666666666667</v>
      </c>
      <c r="P31" s="6">
        <f t="shared" si="32"/>
        <v>37.333333333333336</v>
      </c>
      <c r="Q31" s="6">
        <f t="shared" si="33"/>
        <v>7.466666666666667</v>
      </c>
      <c r="R31" s="6">
        <f t="shared" si="34"/>
        <v>1.7230769230769232</v>
      </c>
    </row>
    <row r="32" spans="1:18" ht="12.75">
      <c r="A32" s="5" t="s">
        <v>74</v>
      </c>
      <c r="B32" s="6">
        <v>5</v>
      </c>
      <c r="C32" s="4">
        <f t="shared" si="19"/>
        <v>320</v>
      </c>
      <c r="D32" s="4">
        <f t="shared" si="20"/>
        <v>40</v>
      </c>
      <c r="E32" s="4">
        <f t="shared" si="21"/>
        <v>8</v>
      </c>
      <c r="F32" s="4">
        <f t="shared" si="22"/>
        <v>1.8461538461538463</v>
      </c>
      <c r="G32" s="6">
        <f t="shared" si="23"/>
        <v>160</v>
      </c>
      <c r="H32" s="6">
        <f t="shared" si="24"/>
        <v>20</v>
      </c>
      <c r="I32" s="6">
        <f t="shared" si="25"/>
        <v>4</v>
      </c>
      <c r="J32" s="6">
        <f t="shared" si="26"/>
        <v>0.9230769230769231</v>
      </c>
      <c r="K32" s="4">
        <f t="shared" si="27"/>
        <v>80</v>
      </c>
      <c r="L32" s="4">
        <f t="shared" si="28"/>
        <v>10</v>
      </c>
      <c r="M32" s="4">
        <f t="shared" si="29"/>
        <v>2</v>
      </c>
      <c r="N32" s="4">
        <f t="shared" si="30"/>
        <v>0.46153846153846156</v>
      </c>
      <c r="O32" s="6">
        <f t="shared" si="31"/>
        <v>186.66666666666666</v>
      </c>
      <c r="P32" s="6">
        <f t="shared" si="32"/>
        <v>23.333333333333332</v>
      </c>
      <c r="Q32" s="6">
        <f t="shared" si="33"/>
        <v>4.666666666666666</v>
      </c>
      <c r="R32" s="6">
        <f t="shared" si="34"/>
        <v>1.0769230769230769</v>
      </c>
    </row>
    <row r="33" spans="1:18" ht="12.75">
      <c r="A33" s="5" t="s">
        <v>75</v>
      </c>
      <c r="B33" s="6">
        <v>7</v>
      </c>
      <c r="C33" s="4">
        <f t="shared" si="19"/>
        <v>448</v>
      </c>
      <c r="D33" s="4">
        <f t="shared" si="20"/>
        <v>56</v>
      </c>
      <c r="E33" s="4">
        <f t="shared" si="21"/>
        <v>11.2</v>
      </c>
      <c r="F33" s="4">
        <f t="shared" si="22"/>
        <v>2.5846153846153848</v>
      </c>
      <c r="G33" s="6">
        <f t="shared" si="23"/>
        <v>224</v>
      </c>
      <c r="H33" s="6">
        <f t="shared" si="24"/>
        <v>28</v>
      </c>
      <c r="I33" s="6">
        <f t="shared" si="25"/>
        <v>5.6</v>
      </c>
      <c r="J33" s="6">
        <f t="shared" si="26"/>
        <v>1.2923076923076924</v>
      </c>
      <c r="K33" s="4">
        <f t="shared" si="27"/>
        <v>112</v>
      </c>
      <c r="L33" s="4">
        <f t="shared" si="28"/>
        <v>14</v>
      </c>
      <c r="M33" s="4">
        <f t="shared" si="29"/>
        <v>2.8</v>
      </c>
      <c r="N33" s="4">
        <f t="shared" si="30"/>
        <v>0.6461538461538462</v>
      </c>
      <c r="O33" s="6">
        <f t="shared" si="31"/>
        <v>261.3333333333333</v>
      </c>
      <c r="P33" s="6">
        <f t="shared" si="32"/>
        <v>32.666666666666664</v>
      </c>
      <c r="Q33" s="6">
        <f t="shared" si="33"/>
        <v>6.533333333333333</v>
      </c>
      <c r="R33" s="6">
        <f t="shared" si="34"/>
        <v>1.5076923076923077</v>
      </c>
    </row>
    <row r="34" spans="1:18" ht="12.75">
      <c r="A34" s="5" t="s">
        <v>76</v>
      </c>
      <c r="B34" s="6">
        <v>5</v>
      </c>
      <c r="C34" s="4">
        <f t="shared" si="19"/>
        <v>320</v>
      </c>
      <c r="D34" s="4">
        <f t="shared" si="20"/>
        <v>40</v>
      </c>
      <c r="E34" s="4">
        <f t="shared" si="21"/>
        <v>8</v>
      </c>
      <c r="F34" s="4">
        <f t="shared" si="22"/>
        <v>1.8461538461538463</v>
      </c>
      <c r="G34" s="6">
        <f t="shared" si="23"/>
        <v>160</v>
      </c>
      <c r="H34" s="6">
        <f t="shared" si="24"/>
        <v>20</v>
      </c>
      <c r="I34" s="6">
        <f t="shared" si="25"/>
        <v>4</v>
      </c>
      <c r="J34" s="6">
        <f t="shared" si="26"/>
        <v>0.9230769230769231</v>
      </c>
      <c r="K34" s="4">
        <f t="shared" si="27"/>
        <v>80</v>
      </c>
      <c r="L34" s="4">
        <f t="shared" si="28"/>
        <v>10</v>
      </c>
      <c r="M34" s="4">
        <f t="shared" si="29"/>
        <v>2</v>
      </c>
      <c r="N34" s="4">
        <f t="shared" si="30"/>
        <v>0.46153846153846156</v>
      </c>
      <c r="O34" s="6">
        <f t="shared" si="31"/>
        <v>186.66666666666666</v>
      </c>
      <c r="P34" s="6">
        <f t="shared" si="32"/>
        <v>23.333333333333332</v>
      </c>
      <c r="Q34" s="6">
        <f t="shared" si="33"/>
        <v>4.666666666666666</v>
      </c>
      <c r="R34" s="6">
        <f t="shared" si="34"/>
        <v>1.0769230769230769</v>
      </c>
    </row>
    <row r="35" spans="1:18" ht="12.75">
      <c r="A35" s="5" t="s">
        <v>77</v>
      </c>
      <c r="B35" s="6">
        <v>7</v>
      </c>
      <c r="C35" s="4">
        <f t="shared" si="19"/>
        <v>448</v>
      </c>
      <c r="D35" s="4">
        <f t="shared" si="20"/>
        <v>56</v>
      </c>
      <c r="E35" s="4">
        <f t="shared" si="21"/>
        <v>11.2</v>
      </c>
      <c r="F35" s="4">
        <f t="shared" si="22"/>
        <v>2.5846153846153848</v>
      </c>
      <c r="G35" s="6">
        <f t="shared" si="23"/>
        <v>224</v>
      </c>
      <c r="H35" s="6">
        <f t="shared" si="24"/>
        <v>28</v>
      </c>
      <c r="I35" s="6">
        <f t="shared" si="25"/>
        <v>5.6</v>
      </c>
      <c r="J35" s="6">
        <f t="shared" si="26"/>
        <v>1.2923076923076924</v>
      </c>
      <c r="K35" s="4">
        <f t="shared" si="27"/>
        <v>112</v>
      </c>
      <c r="L35" s="4">
        <f t="shared" si="28"/>
        <v>14</v>
      </c>
      <c r="M35" s="4">
        <f t="shared" si="29"/>
        <v>2.8</v>
      </c>
      <c r="N35" s="4">
        <f t="shared" si="30"/>
        <v>0.6461538461538462</v>
      </c>
      <c r="O35" s="6">
        <f t="shared" si="31"/>
        <v>261.3333333333333</v>
      </c>
      <c r="P35" s="6">
        <f t="shared" si="32"/>
        <v>32.666666666666664</v>
      </c>
      <c r="Q35" s="6">
        <f t="shared" si="33"/>
        <v>6.533333333333333</v>
      </c>
      <c r="R35" s="6">
        <f t="shared" si="34"/>
        <v>1.5076923076923077</v>
      </c>
    </row>
    <row r="36" spans="1:18" ht="12.75">
      <c r="A36" s="5" t="s">
        <v>97</v>
      </c>
      <c r="B36" s="6">
        <v>13</v>
      </c>
      <c r="C36" s="4">
        <f t="shared" si="19"/>
        <v>832</v>
      </c>
      <c r="D36" s="4">
        <f t="shared" si="20"/>
        <v>104</v>
      </c>
      <c r="E36" s="4">
        <f t="shared" si="21"/>
        <v>20.8</v>
      </c>
      <c r="F36" s="4">
        <f t="shared" si="22"/>
        <v>4.800000000000001</v>
      </c>
      <c r="G36" s="6">
        <f t="shared" si="23"/>
        <v>416</v>
      </c>
      <c r="H36" s="6">
        <f t="shared" si="24"/>
        <v>52</v>
      </c>
      <c r="I36" s="6">
        <f t="shared" si="25"/>
        <v>10.4</v>
      </c>
      <c r="J36" s="6">
        <f t="shared" si="26"/>
        <v>2.4000000000000004</v>
      </c>
      <c r="K36" s="4">
        <f t="shared" si="27"/>
        <v>208</v>
      </c>
      <c r="L36" s="4">
        <f t="shared" si="28"/>
        <v>26</v>
      </c>
      <c r="M36" s="4">
        <f t="shared" si="29"/>
        <v>5.2</v>
      </c>
      <c r="N36" s="4">
        <f t="shared" si="30"/>
        <v>1.2000000000000002</v>
      </c>
      <c r="O36" s="6">
        <f t="shared" si="31"/>
        <v>485.3333333333333</v>
      </c>
      <c r="P36" s="6">
        <f t="shared" si="32"/>
        <v>60.666666666666664</v>
      </c>
      <c r="Q36" s="6">
        <f t="shared" si="33"/>
        <v>12.133333333333333</v>
      </c>
      <c r="R36" s="6">
        <f t="shared" si="34"/>
        <v>2.8000000000000003</v>
      </c>
    </row>
    <row r="37" spans="1:18" ht="12.75">
      <c r="A37" s="5" t="s">
        <v>78</v>
      </c>
      <c r="B37" s="6">
        <v>7</v>
      </c>
      <c r="C37" s="4">
        <f t="shared" si="19"/>
        <v>448</v>
      </c>
      <c r="D37" s="4">
        <f t="shared" si="20"/>
        <v>56</v>
      </c>
      <c r="E37" s="4">
        <f t="shared" si="21"/>
        <v>11.2</v>
      </c>
      <c r="F37" s="4">
        <f t="shared" si="22"/>
        <v>2.5846153846153848</v>
      </c>
      <c r="G37" s="6">
        <f t="shared" si="23"/>
        <v>224</v>
      </c>
      <c r="H37" s="6">
        <f t="shared" si="24"/>
        <v>28</v>
      </c>
      <c r="I37" s="6">
        <f t="shared" si="25"/>
        <v>5.6</v>
      </c>
      <c r="J37" s="6">
        <f t="shared" si="26"/>
        <v>1.2923076923076924</v>
      </c>
      <c r="K37" s="4">
        <f t="shared" si="27"/>
        <v>112</v>
      </c>
      <c r="L37" s="4">
        <f t="shared" si="28"/>
        <v>14</v>
      </c>
      <c r="M37" s="4">
        <f t="shared" si="29"/>
        <v>2.8</v>
      </c>
      <c r="N37" s="4">
        <f t="shared" si="30"/>
        <v>0.6461538461538462</v>
      </c>
      <c r="O37" s="6">
        <f t="shared" si="31"/>
        <v>261.3333333333333</v>
      </c>
      <c r="P37" s="6">
        <f t="shared" si="32"/>
        <v>32.666666666666664</v>
      </c>
      <c r="Q37" s="6">
        <f t="shared" si="33"/>
        <v>6.533333333333333</v>
      </c>
      <c r="R37" s="6">
        <f t="shared" si="34"/>
        <v>1.5076923076923077</v>
      </c>
    </row>
    <row r="38" spans="1:18" ht="12.75">
      <c r="A38" s="5" t="s">
        <v>79</v>
      </c>
      <c r="B38" s="6">
        <v>8</v>
      </c>
      <c r="C38" s="4">
        <f t="shared" si="19"/>
        <v>512</v>
      </c>
      <c r="D38" s="4">
        <f t="shared" si="20"/>
        <v>64</v>
      </c>
      <c r="E38" s="4">
        <f t="shared" si="21"/>
        <v>12.8</v>
      </c>
      <c r="F38" s="4">
        <f t="shared" si="22"/>
        <v>2.953846153846154</v>
      </c>
      <c r="G38" s="6">
        <f t="shared" si="23"/>
        <v>256</v>
      </c>
      <c r="H38" s="6">
        <f t="shared" si="24"/>
        <v>32</v>
      </c>
      <c r="I38" s="6">
        <f t="shared" si="25"/>
        <v>6.4</v>
      </c>
      <c r="J38" s="6">
        <f t="shared" si="26"/>
        <v>1.476923076923077</v>
      </c>
      <c r="K38" s="4">
        <f t="shared" si="27"/>
        <v>128</v>
      </c>
      <c r="L38" s="4">
        <f t="shared" si="28"/>
        <v>16</v>
      </c>
      <c r="M38" s="4">
        <f t="shared" si="29"/>
        <v>3.2</v>
      </c>
      <c r="N38" s="4">
        <f t="shared" si="30"/>
        <v>0.7384615384615385</v>
      </c>
      <c r="O38" s="6">
        <f t="shared" si="31"/>
        <v>298.6666666666667</v>
      </c>
      <c r="P38" s="6">
        <f t="shared" si="32"/>
        <v>37.333333333333336</v>
      </c>
      <c r="Q38" s="6">
        <f t="shared" si="33"/>
        <v>7.466666666666667</v>
      </c>
      <c r="R38" s="6">
        <f t="shared" si="34"/>
        <v>1.7230769230769232</v>
      </c>
    </row>
    <row r="39" spans="1:18" ht="12.75">
      <c r="A39" s="5" t="s">
        <v>99</v>
      </c>
      <c r="B39" s="6">
        <v>5</v>
      </c>
      <c r="C39" s="4">
        <f t="shared" si="19"/>
        <v>320</v>
      </c>
      <c r="D39" s="4">
        <f t="shared" si="20"/>
        <v>40</v>
      </c>
      <c r="E39" s="4">
        <f t="shared" si="21"/>
        <v>8</v>
      </c>
      <c r="F39" s="4">
        <f t="shared" si="22"/>
        <v>1.8461538461538463</v>
      </c>
      <c r="G39" s="6">
        <f t="shared" si="23"/>
        <v>160</v>
      </c>
      <c r="H39" s="6">
        <f t="shared" si="24"/>
        <v>20</v>
      </c>
      <c r="I39" s="6">
        <f t="shared" si="25"/>
        <v>4</v>
      </c>
      <c r="J39" s="6">
        <f t="shared" si="26"/>
        <v>0.9230769230769231</v>
      </c>
      <c r="K39" s="4">
        <f t="shared" si="27"/>
        <v>80</v>
      </c>
      <c r="L39" s="4">
        <f t="shared" si="28"/>
        <v>10</v>
      </c>
      <c r="M39" s="4">
        <f t="shared" si="29"/>
        <v>2</v>
      </c>
      <c r="N39" s="4">
        <f t="shared" si="30"/>
        <v>0.46153846153846156</v>
      </c>
      <c r="O39" s="6">
        <f t="shared" si="31"/>
        <v>186.66666666666666</v>
      </c>
      <c r="P39" s="6">
        <f t="shared" si="32"/>
        <v>23.333333333333332</v>
      </c>
      <c r="Q39" s="6">
        <f t="shared" si="33"/>
        <v>4.666666666666666</v>
      </c>
      <c r="R39" s="6">
        <f t="shared" si="34"/>
        <v>1.0769230769230769</v>
      </c>
    </row>
    <row r="40" spans="1:18" ht="12.75">
      <c r="A40" s="5" t="s">
        <v>80</v>
      </c>
      <c r="B40" s="6">
        <v>6</v>
      </c>
      <c r="C40" s="4">
        <f t="shared" si="19"/>
        <v>384</v>
      </c>
      <c r="D40" s="4">
        <f t="shared" si="20"/>
        <v>48</v>
      </c>
      <c r="E40" s="4">
        <f t="shared" si="21"/>
        <v>9.6</v>
      </c>
      <c r="F40" s="4">
        <f t="shared" si="22"/>
        <v>2.2153846153846155</v>
      </c>
      <c r="G40" s="6">
        <f t="shared" si="23"/>
        <v>192</v>
      </c>
      <c r="H40" s="6">
        <f t="shared" si="24"/>
        <v>24</v>
      </c>
      <c r="I40" s="6">
        <f t="shared" si="25"/>
        <v>4.8</v>
      </c>
      <c r="J40" s="6">
        <f t="shared" si="26"/>
        <v>1.1076923076923078</v>
      </c>
      <c r="K40" s="4">
        <f t="shared" si="27"/>
        <v>96</v>
      </c>
      <c r="L40" s="4">
        <f t="shared" si="28"/>
        <v>12</v>
      </c>
      <c r="M40" s="4">
        <f t="shared" si="29"/>
        <v>2.4</v>
      </c>
      <c r="N40" s="4">
        <f t="shared" si="30"/>
        <v>0.5538461538461539</v>
      </c>
      <c r="O40" s="6">
        <f t="shared" si="31"/>
        <v>224</v>
      </c>
      <c r="P40" s="6">
        <f t="shared" si="32"/>
        <v>28</v>
      </c>
      <c r="Q40" s="6">
        <f t="shared" si="33"/>
        <v>5.6</v>
      </c>
      <c r="R40" s="6">
        <f t="shared" si="34"/>
        <v>1.2923076923076924</v>
      </c>
    </row>
    <row r="41" spans="1:18" ht="12.75">
      <c r="A41" s="5" t="s">
        <v>81</v>
      </c>
      <c r="B41" s="6">
        <v>6</v>
      </c>
      <c r="C41" s="4">
        <f t="shared" si="19"/>
        <v>384</v>
      </c>
      <c r="D41" s="4">
        <f t="shared" si="20"/>
        <v>48</v>
      </c>
      <c r="E41" s="4">
        <f t="shared" si="21"/>
        <v>9.6</v>
      </c>
      <c r="F41" s="4">
        <f t="shared" si="22"/>
        <v>2.2153846153846155</v>
      </c>
      <c r="G41" s="6">
        <f t="shared" si="23"/>
        <v>192</v>
      </c>
      <c r="H41" s="6">
        <f t="shared" si="24"/>
        <v>24</v>
      </c>
      <c r="I41" s="6">
        <f t="shared" si="25"/>
        <v>4.8</v>
      </c>
      <c r="J41" s="6">
        <f t="shared" si="26"/>
        <v>1.1076923076923078</v>
      </c>
      <c r="K41" s="4">
        <f t="shared" si="27"/>
        <v>96</v>
      </c>
      <c r="L41" s="4">
        <f t="shared" si="28"/>
        <v>12</v>
      </c>
      <c r="M41" s="4">
        <f t="shared" si="29"/>
        <v>2.4</v>
      </c>
      <c r="N41" s="4">
        <f t="shared" si="30"/>
        <v>0.5538461538461539</v>
      </c>
      <c r="O41" s="6">
        <f t="shared" si="31"/>
        <v>224</v>
      </c>
      <c r="P41" s="6">
        <f t="shared" si="32"/>
        <v>28</v>
      </c>
      <c r="Q41" s="6">
        <f t="shared" si="33"/>
        <v>5.6</v>
      </c>
      <c r="R41" s="6">
        <f t="shared" si="34"/>
        <v>1.2923076923076924</v>
      </c>
    </row>
    <row r="42" spans="1:18" s="3" customFormat="1" ht="12.75">
      <c r="A42" s="7" t="s">
        <v>98</v>
      </c>
      <c r="B42" s="8">
        <f aca="true" t="shared" si="35" ref="B42:R42">SUM(B43:B44)</f>
        <v>13</v>
      </c>
      <c r="C42" s="8">
        <f t="shared" si="35"/>
        <v>832</v>
      </c>
      <c r="D42" s="8">
        <f t="shared" si="35"/>
        <v>104</v>
      </c>
      <c r="E42" s="8">
        <f t="shared" si="35"/>
        <v>20.8</v>
      </c>
      <c r="F42" s="8">
        <f t="shared" si="35"/>
        <v>4.800000000000001</v>
      </c>
      <c r="G42" s="8">
        <f t="shared" si="35"/>
        <v>416</v>
      </c>
      <c r="H42" s="8">
        <f t="shared" si="35"/>
        <v>52</v>
      </c>
      <c r="I42" s="8">
        <f t="shared" si="35"/>
        <v>10.4</v>
      </c>
      <c r="J42" s="8">
        <f t="shared" si="35"/>
        <v>2.4000000000000004</v>
      </c>
      <c r="K42" s="8">
        <f t="shared" si="35"/>
        <v>208</v>
      </c>
      <c r="L42" s="8">
        <f t="shared" si="35"/>
        <v>26</v>
      </c>
      <c r="M42" s="8">
        <f t="shared" si="35"/>
        <v>5.2</v>
      </c>
      <c r="N42" s="8">
        <f t="shared" si="35"/>
        <v>1.2000000000000002</v>
      </c>
      <c r="O42" s="8">
        <f t="shared" si="35"/>
        <v>485.33333333333337</v>
      </c>
      <c r="P42" s="8">
        <f t="shared" si="35"/>
        <v>60.66666666666667</v>
      </c>
      <c r="Q42" s="8">
        <f t="shared" si="35"/>
        <v>12.133333333333333</v>
      </c>
      <c r="R42" s="8">
        <f t="shared" si="35"/>
        <v>2.8</v>
      </c>
    </row>
    <row r="43" spans="1:18" ht="12.75">
      <c r="A43" s="5" t="s">
        <v>82</v>
      </c>
      <c r="B43" s="6">
        <v>5</v>
      </c>
      <c r="C43" s="4">
        <f>$B43*H$4</f>
        <v>320</v>
      </c>
      <c r="D43" s="4">
        <f>C43/8</f>
        <v>40</v>
      </c>
      <c r="E43" s="4">
        <f>D43/5</f>
        <v>8</v>
      </c>
      <c r="F43" s="4">
        <f>E43/(52/12)</f>
        <v>1.8461538461538463</v>
      </c>
      <c r="G43" s="6">
        <f>$B43*J$4</f>
        <v>160</v>
      </c>
      <c r="H43" s="6">
        <f>G43/8</f>
        <v>20</v>
      </c>
      <c r="I43" s="6">
        <f>H43/5</f>
        <v>4</v>
      </c>
      <c r="J43" s="6">
        <f>I43/(52/12)</f>
        <v>0.9230769230769231</v>
      </c>
      <c r="K43" s="4">
        <f>$B43*L$4</f>
        <v>80</v>
      </c>
      <c r="L43" s="4">
        <f>K43/8</f>
        <v>10</v>
      </c>
      <c r="M43" s="4">
        <f>L43/5</f>
        <v>2</v>
      </c>
      <c r="N43" s="4">
        <f>M43/(52/12)</f>
        <v>0.46153846153846156</v>
      </c>
      <c r="O43" s="6">
        <f>(C43+G43+K43)/3</f>
        <v>186.66666666666666</v>
      </c>
      <c r="P43" s="6">
        <f>O43/8</f>
        <v>23.333333333333332</v>
      </c>
      <c r="Q43" s="6">
        <f>P43/5</f>
        <v>4.666666666666666</v>
      </c>
      <c r="R43" s="6">
        <f>Q43/(52/12)</f>
        <v>1.0769230769230769</v>
      </c>
    </row>
    <row r="44" spans="1:18" ht="12.75">
      <c r="A44" s="5" t="s">
        <v>83</v>
      </c>
      <c r="B44" s="6">
        <v>8</v>
      </c>
      <c r="C44" s="4">
        <f>$B44*H$4</f>
        <v>512</v>
      </c>
      <c r="D44" s="4">
        <f>C44/8</f>
        <v>64</v>
      </c>
      <c r="E44" s="4">
        <f>D44/5</f>
        <v>12.8</v>
      </c>
      <c r="F44" s="4">
        <f>E44/(52/12)</f>
        <v>2.953846153846154</v>
      </c>
      <c r="G44" s="6">
        <f>$B44*J$4</f>
        <v>256</v>
      </c>
      <c r="H44" s="6">
        <f>G44/8</f>
        <v>32</v>
      </c>
      <c r="I44" s="6">
        <f>H44/5</f>
        <v>6.4</v>
      </c>
      <c r="J44" s="6">
        <f>I44/(52/12)</f>
        <v>1.476923076923077</v>
      </c>
      <c r="K44" s="4">
        <f>$B44*L$4</f>
        <v>128</v>
      </c>
      <c r="L44" s="4">
        <f>K44/8</f>
        <v>16</v>
      </c>
      <c r="M44" s="4">
        <f>L44/5</f>
        <v>3.2</v>
      </c>
      <c r="N44" s="4">
        <f>M44/(52/12)</f>
        <v>0.7384615384615385</v>
      </c>
      <c r="O44" s="6">
        <f>(C44+G44+K44)/3</f>
        <v>298.6666666666667</v>
      </c>
      <c r="P44" s="6">
        <f>O44/8</f>
        <v>37.333333333333336</v>
      </c>
      <c r="Q44" s="6">
        <f>P44/5</f>
        <v>7.466666666666667</v>
      </c>
      <c r="R44" s="6">
        <f>Q44/(52/12)</f>
        <v>1.7230769230769232</v>
      </c>
    </row>
    <row r="45" spans="1:18" s="3" customFormat="1" ht="12.75">
      <c r="A45" s="7" t="s">
        <v>88</v>
      </c>
      <c r="B45" s="8">
        <f>SUM(B46:B47)</f>
        <v>12</v>
      </c>
      <c r="C45" s="8">
        <f aca="true" t="shared" si="36" ref="C45:R45">SUM(C46:C47)</f>
        <v>768</v>
      </c>
      <c r="D45" s="8">
        <f t="shared" si="36"/>
        <v>96</v>
      </c>
      <c r="E45" s="8">
        <f t="shared" si="36"/>
        <v>19.2</v>
      </c>
      <c r="F45" s="8">
        <f t="shared" si="36"/>
        <v>4.430769230769231</v>
      </c>
      <c r="G45" s="8">
        <f t="shared" si="36"/>
        <v>384</v>
      </c>
      <c r="H45" s="8">
        <f t="shared" si="36"/>
        <v>48</v>
      </c>
      <c r="I45" s="8">
        <f t="shared" si="36"/>
        <v>9.6</v>
      </c>
      <c r="J45" s="8">
        <f t="shared" si="36"/>
        <v>2.2153846153846155</v>
      </c>
      <c r="K45" s="8">
        <f t="shared" si="36"/>
        <v>192</v>
      </c>
      <c r="L45" s="8">
        <f t="shared" si="36"/>
        <v>24</v>
      </c>
      <c r="M45" s="8">
        <f t="shared" si="36"/>
        <v>4.8</v>
      </c>
      <c r="N45" s="8">
        <f t="shared" si="36"/>
        <v>1.1076923076923078</v>
      </c>
      <c r="O45" s="8">
        <f t="shared" si="36"/>
        <v>448</v>
      </c>
      <c r="P45" s="8">
        <f t="shared" si="36"/>
        <v>56</v>
      </c>
      <c r="Q45" s="8">
        <f t="shared" si="36"/>
        <v>11.2</v>
      </c>
      <c r="R45" s="8">
        <f t="shared" si="36"/>
        <v>2.5846153846153843</v>
      </c>
    </row>
    <row r="46" spans="1:18" ht="12.75">
      <c r="A46" s="5" t="s">
        <v>84</v>
      </c>
      <c r="B46" s="6">
        <v>7</v>
      </c>
      <c r="C46" s="4">
        <f>$B46*H$4</f>
        <v>448</v>
      </c>
      <c r="D46" s="4">
        <f>C46/8</f>
        <v>56</v>
      </c>
      <c r="E46" s="4">
        <f>D46/5</f>
        <v>11.2</v>
      </c>
      <c r="F46" s="4">
        <f>E46/(52/12)</f>
        <v>2.5846153846153848</v>
      </c>
      <c r="G46" s="6">
        <f>$B46*J$4</f>
        <v>224</v>
      </c>
      <c r="H46" s="6">
        <f>G46/8</f>
        <v>28</v>
      </c>
      <c r="I46" s="6">
        <f>H46/5</f>
        <v>5.6</v>
      </c>
      <c r="J46" s="6">
        <f>I46/(52/12)</f>
        <v>1.2923076923076924</v>
      </c>
      <c r="K46" s="4">
        <f>$B46*L$4</f>
        <v>112</v>
      </c>
      <c r="L46" s="4">
        <f>K46/8</f>
        <v>14</v>
      </c>
      <c r="M46" s="4">
        <f>L46/5</f>
        <v>2.8</v>
      </c>
      <c r="N46" s="4">
        <f>M46/(52/12)</f>
        <v>0.6461538461538462</v>
      </c>
      <c r="O46" s="6">
        <f>(C46+G46+K46)/3</f>
        <v>261.3333333333333</v>
      </c>
      <c r="P46" s="6">
        <f>O46/8</f>
        <v>32.666666666666664</v>
      </c>
      <c r="Q46" s="6">
        <f>P46/5</f>
        <v>6.533333333333333</v>
      </c>
      <c r="R46" s="6">
        <f>Q46/(52/12)</f>
        <v>1.5076923076923077</v>
      </c>
    </row>
    <row r="47" spans="1:18" ht="12.75">
      <c r="A47" s="5" t="s">
        <v>85</v>
      </c>
      <c r="B47" s="6">
        <v>5</v>
      </c>
      <c r="C47" s="4">
        <f>$B47*H$4</f>
        <v>320</v>
      </c>
      <c r="D47" s="4">
        <f>C47/8</f>
        <v>40</v>
      </c>
      <c r="E47" s="4">
        <f>D47/5</f>
        <v>8</v>
      </c>
      <c r="F47" s="4">
        <f>E47/(52/12)</f>
        <v>1.8461538461538463</v>
      </c>
      <c r="G47" s="6">
        <f>$B47*J$4</f>
        <v>160</v>
      </c>
      <c r="H47" s="6">
        <f>G47/8</f>
        <v>20</v>
      </c>
      <c r="I47" s="6">
        <f>H47/5</f>
        <v>4</v>
      </c>
      <c r="J47" s="6">
        <f>I47/(52/12)</f>
        <v>0.9230769230769231</v>
      </c>
      <c r="K47" s="4">
        <f>$B47*L$4</f>
        <v>80</v>
      </c>
      <c r="L47" s="4">
        <f>K47/8</f>
        <v>10</v>
      </c>
      <c r="M47" s="4">
        <f>L47/5</f>
        <v>2</v>
      </c>
      <c r="N47" s="4">
        <f>M47/(52/12)</f>
        <v>0.46153846153846156</v>
      </c>
      <c r="O47" s="6">
        <f>(C47+G47+K47)/3</f>
        <v>186.66666666666666</v>
      </c>
      <c r="P47" s="6">
        <f>O47/8</f>
        <v>23.333333333333332</v>
      </c>
      <c r="Q47" s="6">
        <f>P47/5</f>
        <v>4.666666666666666</v>
      </c>
      <c r="R47" s="6">
        <f>Q47/(52/12)</f>
        <v>1.0769230769230769</v>
      </c>
    </row>
    <row r="48" spans="1:18" ht="12.75" customHeight="1">
      <c r="A48" s="24" t="s">
        <v>108</v>
      </c>
      <c r="B48" s="25"/>
      <c r="C48" s="25"/>
      <c r="D48" s="25"/>
      <c r="E48" s="25"/>
      <c r="F48" s="25"/>
      <c r="G48" s="25"/>
      <c r="H48" s="25"/>
      <c r="I48" s="25"/>
      <c r="J48" s="25"/>
      <c r="K48" s="25"/>
      <c r="L48" s="25"/>
      <c r="M48" s="25"/>
      <c r="N48" s="25"/>
      <c r="O48" s="25"/>
      <c r="P48" s="25"/>
      <c r="Q48" s="25"/>
      <c r="R48" s="25"/>
    </row>
    <row r="49" spans="1:18" ht="12.75" customHeight="1">
      <c r="A49" s="40"/>
      <c r="B49" s="41"/>
      <c r="C49" s="41"/>
      <c r="D49" s="41"/>
      <c r="E49" s="41"/>
      <c r="F49" s="41"/>
      <c r="G49" s="41"/>
      <c r="H49" s="41"/>
      <c r="I49" s="41"/>
      <c r="J49" s="41"/>
      <c r="K49" s="41"/>
      <c r="L49" s="41"/>
      <c r="M49" s="41"/>
      <c r="N49" s="41"/>
      <c r="O49" s="41"/>
      <c r="P49" s="41"/>
      <c r="Q49" s="41"/>
      <c r="R49" s="41"/>
    </row>
    <row r="50" spans="1:18" ht="12.75" customHeight="1">
      <c r="A50" s="34" t="s">
        <v>47</v>
      </c>
      <c r="B50" s="68"/>
      <c r="C50" s="68"/>
      <c r="D50" s="68"/>
      <c r="E50" s="68"/>
      <c r="F50" s="68"/>
      <c r="G50" s="68"/>
      <c r="H50" s="68"/>
      <c r="I50" s="68"/>
      <c r="J50" s="68"/>
      <c r="K50" s="68"/>
      <c r="L50" s="68"/>
      <c r="M50" s="68"/>
      <c r="N50" s="68"/>
      <c r="O50" s="68"/>
      <c r="P50" s="68"/>
      <c r="Q50" s="68"/>
      <c r="R50" s="69"/>
    </row>
    <row r="51" spans="1:18" ht="12.75" customHeight="1">
      <c r="A51" s="70"/>
      <c r="B51" s="71"/>
      <c r="C51" s="71"/>
      <c r="D51" s="71"/>
      <c r="E51" s="71"/>
      <c r="F51" s="71"/>
      <c r="G51" s="71"/>
      <c r="H51" s="71"/>
      <c r="I51" s="71"/>
      <c r="J51" s="71"/>
      <c r="K51" s="71"/>
      <c r="L51" s="71"/>
      <c r="M51" s="71"/>
      <c r="N51" s="71"/>
      <c r="O51" s="71"/>
      <c r="P51" s="71"/>
      <c r="Q51" s="71"/>
      <c r="R51" s="72"/>
    </row>
    <row r="52" spans="1:18" ht="12.75">
      <c r="A52" s="21" t="s">
        <v>92</v>
      </c>
      <c r="B52" s="21" t="s">
        <v>100</v>
      </c>
      <c r="C52" s="48" t="s">
        <v>62</v>
      </c>
      <c r="D52" s="51"/>
      <c r="E52" s="51"/>
      <c r="F52" s="52"/>
      <c r="G52" s="48" t="s">
        <v>63</v>
      </c>
      <c r="H52" s="51"/>
      <c r="I52" s="51"/>
      <c r="J52" s="52"/>
      <c r="K52" s="48" t="s">
        <v>64</v>
      </c>
      <c r="L52" s="51"/>
      <c r="M52" s="51"/>
      <c r="N52" s="52"/>
      <c r="O52" s="45" t="s">
        <v>65</v>
      </c>
      <c r="P52" s="43"/>
      <c r="Q52" s="43"/>
      <c r="R52" s="44"/>
    </row>
    <row r="53" spans="1:18" ht="12.75">
      <c r="A53" s="23"/>
      <c r="B53" s="23"/>
      <c r="C53" s="9" t="s">
        <v>89</v>
      </c>
      <c r="D53" s="9" t="s">
        <v>90</v>
      </c>
      <c r="E53" s="9" t="s">
        <v>91</v>
      </c>
      <c r="F53" s="9" t="s">
        <v>93</v>
      </c>
      <c r="G53" s="9" t="s">
        <v>89</v>
      </c>
      <c r="H53" s="9" t="s">
        <v>90</v>
      </c>
      <c r="I53" s="9" t="s">
        <v>91</v>
      </c>
      <c r="J53" s="9" t="s">
        <v>93</v>
      </c>
      <c r="K53" s="9" t="s">
        <v>89</v>
      </c>
      <c r="L53" s="9" t="s">
        <v>90</v>
      </c>
      <c r="M53" s="9" t="s">
        <v>91</v>
      </c>
      <c r="N53" s="9" t="s">
        <v>93</v>
      </c>
      <c r="O53" s="10" t="s">
        <v>89</v>
      </c>
      <c r="P53" s="10" t="s">
        <v>90</v>
      </c>
      <c r="Q53" s="10" t="s">
        <v>91</v>
      </c>
      <c r="R53" s="10" t="s">
        <v>93</v>
      </c>
    </row>
    <row r="54" spans="1:18" ht="12.75" customHeight="1">
      <c r="A54" s="11" t="s">
        <v>104</v>
      </c>
      <c r="B54" s="12">
        <f aca="true" t="shared" si="37" ref="B54:R54">B55+B63+B78+B81</f>
        <v>300</v>
      </c>
      <c r="C54" s="12">
        <f t="shared" si="37"/>
        <v>9600</v>
      </c>
      <c r="D54" s="12">
        <f t="shared" si="37"/>
        <v>1200</v>
      </c>
      <c r="E54" s="12">
        <f t="shared" si="37"/>
        <v>239.99999999999994</v>
      </c>
      <c r="F54" s="12">
        <f t="shared" si="37"/>
        <v>55.38461538461537</v>
      </c>
      <c r="G54" s="12">
        <f t="shared" si="37"/>
        <v>4800</v>
      </c>
      <c r="H54" s="12">
        <f t="shared" si="37"/>
        <v>600</v>
      </c>
      <c r="I54" s="12">
        <f t="shared" si="37"/>
        <v>119.99999999999997</v>
      </c>
      <c r="J54" s="12">
        <f t="shared" si="37"/>
        <v>27.692307692307686</v>
      </c>
      <c r="K54" s="12">
        <f t="shared" si="37"/>
        <v>2400</v>
      </c>
      <c r="L54" s="12">
        <f t="shared" si="37"/>
        <v>300</v>
      </c>
      <c r="M54" s="12">
        <f t="shared" si="37"/>
        <v>59.999999999999986</v>
      </c>
      <c r="N54" s="12">
        <f t="shared" si="37"/>
        <v>13.846153846153843</v>
      </c>
      <c r="O54" s="12">
        <f t="shared" si="37"/>
        <v>5600</v>
      </c>
      <c r="P54" s="12">
        <f t="shared" si="37"/>
        <v>700</v>
      </c>
      <c r="Q54" s="12">
        <f t="shared" si="37"/>
        <v>139.99999999999997</v>
      </c>
      <c r="R54" s="12">
        <f t="shared" si="37"/>
        <v>32.307692307692314</v>
      </c>
    </row>
    <row r="55" spans="1:18" ht="12.75">
      <c r="A55" s="7" t="s">
        <v>86</v>
      </c>
      <c r="B55" s="8">
        <f>SUM(B56:B62)</f>
        <v>84</v>
      </c>
      <c r="C55" s="8">
        <f aca="true" t="shared" si="38" ref="C55:R55">SUM(C56:C62)</f>
        <v>2688</v>
      </c>
      <c r="D55" s="8">
        <f t="shared" si="38"/>
        <v>336</v>
      </c>
      <c r="E55" s="8">
        <f t="shared" si="38"/>
        <v>67.2</v>
      </c>
      <c r="F55" s="8">
        <f t="shared" si="38"/>
        <v>15.507692307692306</v>
      </c>
      <c r="G55" s="8">
        <f t="shared" si="38"/>
        <v>1344</v>
      </c>
      <c r="H55" s="8">
        <f t="shared" si="38"/>
        <v>168</v>
      </c>
      <c r="I55" s="8">
        <f t="shared" si="38"/>
        <v>33.6</v>
      </c>
      <c r="J55" s="8">
        <f t="shared" si="38"/>
        <v>7.753846153846153</v>
      </c>
      <c r="K55" s="8">
        <f t="shared" si="38"/>
        <v>672</v>
      </c>
      <c r="L55" s="8">
        <f t="shared" si="38"/>
        <v>84</v>
      </c>
      <c r="M55" s="8">
        <f t="shared" si="38"/>
        <v>16.8</v>
      </c>
      <c r="N55" s="8">
        <f t="shared" si="38"/>
        <v>3.8769230769230765</v>
      </c>
      <c r="O55" s="8">
        <f t="shared" si="38"/>
        <v>1568</v>
      </c>
      <c r="P55" s="8">
        <f t="shared" si="38"/>
        <v>196</v>
      </c>
      <c r="Q55" s="8">
        <f t="shared" si="38"/>
        <v>39.2</v>
      </c>
      <c r="R55" s="8">
        <f t="shared" si="38"/>
        <v>9.046153846153846</v>
      </c>
    </row>
    <row r="56" spans="1:18" ht="12.75">
      <c r="A56" s="5" t="s">
        <v>60</v>
      </c>
      <c r="B56" s="6">
        <v>12</v>
      </c>
      <c r="C56" s="4">
        <f>$B56*H$5</f>
        <v>384</v>
      </c>
      <c r="D56" s="4">
        <f>C56/8</f>
        <v>48</v>
      </c>
      <c r="E56" s="4">
        <f>D56/5</f>
        <v>9.6</v>
      </c>
      <c r="F56" s="4">
        <f>E56/(52/12)</f>
        <v>2.2153846153846155</v>
      </c>
      <c r="G56" s="6">
        <f>$B56*J$5</f>
        <v>192</v>
      </c>
      <c r="H56" s="6">
        <f>G56/8</f>
        <v>24</v>
      </c>
      <c r="I56" s="6">
        <f>H56/5</f>
        <v>4.8</v>
      </c>
      <c r="J56" s="6">
        <f>I56/(52/12)</f>
        <v>1.1076923076923078</v>
      </c>
      <c r="K56" s="4">
        <f>$B56*L$5</f>
        <v>96</v>
      </c>
      <c r="L56" s="4">
        <f>K56/8</f>
        <v>12</v>
      </c>
      <c r="M56" s="4">
        <f>L56/5</f>
        <v>2.4</v>
      </c>
      <c r="N56" s="4">
        <f>M56/(52/12)</f>
        <v>0.5538461538461539</v>
      </c>
      <c r="O56" s="6">
        <f>(C56+G56+K56)/3</f>
        <v>224</v>
      </c>
      <c r="P56" s="6">
        <f>O56/8</f>
        <v>28</v>
      </c>
      <c r="Q56" s="6">
        <f>P56/5</f>
        <v>5.6</v>
      </c>
      <c r="R56" s="6">
        <f>Q56/(52/12)</f>
        <v>1.2923076923076924</v>
      </c>
    </row>
    <row r="57" spans="1:18" ht="12.75">
      <c r="A57" s="5" t="s">
        <v>61</v>
      </c>
      <c r="B57" s="6">
        <v>12</v>
      </c>
      <c r="C57" s="4">
        <f aca="true" t="shared" si="39" ref="C57:C62">$B57*H$5</f>
        <v>384</v>
      </c>
      <c r="D57" s="4">
        <f aca="true" t="shared" si="40" ref="D57:D62">C57/8</f>
        <v>48</v>
      </c>
      <c r="E57" s="4">
        <f aca="true" t="shared" si="41" ref="E57:E62">D57/5</f>
        <v>9.6</v>
      </c>
      <c r="F57" s="4">
        <f aca="true" t="shared" si="42" ref="F57:F62">E57/(52/12)</f>
        <v>2.2153846153846155</v>
      </c>
      <c r="G57" s="6">
        <f aca="true" t="shared" si="43" ref="G57:G62">$B57*J$5</f>
        <v>192</v>
      </c>
      <c r="H57" s="6">
        <f aca="true" t="shared" si="44" ref="H57:H62">G57/8</f>
        <v>24</v>
      </c>
      <c r="I57" s="6">
        <f aca="true" t="shared" si="45" ref="I57:I62">H57/5</f>
        <v>4.8</v>
      </c>
      <c r="J57" s="6">
        <f aca="true" t="shared" si="46" ref="J57:J62">I57/(52/12)</f>
        <v>1.1076923076923078</v>
      </c>
      <c r="K57" s="4">
        <f aca="true" t="shared" si="47" ref="K57:K62">$B57*L$5</f>
        <v>96</v>
      </c>
      <c r="L57" s="4">
        <f aca="true" t="shared" si="48" ref="L57:L62">K57/8</f>
        <v>12</v>
      </c>
      <c r="M57" s="4">
        <f aca="true" t="shared" si="49" ref="M57:M62">L57/5</f>
        <v>2.4</v>
      </c>
      <c r="N57" s="4">
        <f aca="true" t="shared" si="50" ref="N57:N62">M57/(52/12)</f>
        <v>0.5538461538461539</v>
      </c>
      <c r="O57" s="6">
        <f aca="true" t="shared" si="51" ref="O57:O62">(C57+G57+K57)/3</f>
        <v>224</v>
      </c>
      <c r="P57" s="6">
        <f aca="true" t="shared" si="52" ref="P57:P62">O57/8</f>
        <v>28</v>
      </c>
      <c r="Q57" s="6">
        <f aca="true" t="shared" si="53" ref="Q57:Q62">P57/5</f>
        <v>5.6</v>
      </c>
      <c r="R57" s="6">
        <f aca="true" t="shared" si="54" ref="R57:R62">Q57/(52/12)</f>
        <v>1.2923076923076924</v>
      </c>
    </row>
    <row r="58" spans="1:18" ht="12.75">
      <c r="A58" s="5" t="s">
        <v>66</v>
      </c>
      <c r="B58" s="6">
        <v>12</v>
      </c>
      <c r="C58" s="4">
        <f t="shared" si="39"/>
        <v>384</v>
      </c>
      <c r="D58" s="4">
        <f t="shared" si="40"/>
        <v>48</v>
      </c>
      <c r="E58" s="4">
        <f t="shared" si="41"/>
        <v>9.6</v>
      </c>
      <c r="F58" s="4">
        <f t="shared" si="42"/>
        <v>2.2153846153846155</v>
      </c>
      <c r="G58" s="6">
        <f t="shared" si="43"/>
        <v>192</v>
      </c>
      <c r="H58" s="6">
        <f t="shared" si="44"/>
        <v>24</v>
      </c>
      <c r="I58" s="6">
        <f t="shared" si="45"/>
        <v>4.8</v>
      </c>
      <c r="J58" s="6">
        <f t="shared" si="46"/>
        <v>1.1076923076923078</v>
      </c>
      <c r="K58" s="4">
        <f t="shared" si="47"/>
        <v>96</v>
      </c>
      <c r="L58" s="4">
        <f t="shared" si="48"/>
        <v>12</v>
      </c>
      <c r="M58" s="4">
        <f t="shared" si="49"/>
        <v>2.4</v>
      </c>
      <c r="N58" s="4">
        <f t="shared" si="50"/>
        <v>0.5538461538461539</v>
      </c>
      <c r="O58" s="6">
        <f t="shared" si="51"/>
        <v>224</v>
      </c>
      <c r="P58" s="6">
        <f t="shared" si="52"/>
        <v>28</v>
      </c>
      <c r="Q58" s="6">
        <f t="shared" si="53"/>
        <v>5.6</v>
      </c>
      <c r="R58" s="6">
        <f t="shared" si="54"/>
        <v>1.2923076923076924</v>
      </c>
    </row>
    <row r="59" spans="1:18" ht="12.75">
      <c r="A59" s="5" t="s">
        <v>96</v>
      </c>
      <c r="B59" s="6">
        <v>12</v>
      </c>
      <c r="C59" s="4">
        <f t="shared" si="39"/>
        <v>384</v>
      </c>
      <c r="D59" s="4">
        <f t="shared" si="40"/>
        <v>48</v>
      </c>
      <c r="E59" s="4">
        <f t="shared" si="41"/>
        <v>9.6</v>
      </c>
      <c r="F59" s="4">
        <f t="shared" si="42"/>
        <v>2.2153846153846155</v>
      </c>
      <c r="G59" s="6">
        <f t="shared" si="43"/>
        <v>192</v>
      </c>
      <c r="H59" s="6">
        <f t="shared" si="44"/>
        <v>24</v>
      </c>
      <c r="I59" s="6">
        <f t="shared" si="45"/>
        <v>4.8</v>
      </c>
      <c r="J59" s="6">
        <f t="shared" si="46"/>
        <v>1.1076923076923078</v>
      </c>
      <c r="K59" s="4">
        <f t="shared" si="47"/>
        <v>96</v>
      </c>
      <c r="L59" s="4">
        <f t="shared" si="48"/>
        <v>12</v>
      </c>
      <c r="M59" s="4">
        <f t="shared" si="49"/>
        <v>2.4</v>
      </c>
      <c r="N59" s="4">
        <f t="shared" si="50"/>
        <v>0.5538461538461539</v>
      </c>
      <c r="O59" s="6">
        <f t="shared" si="51"/>
        <v>224</v>
      </c>
      <c r="P59" s="6">
        <f t="shared" si="52"/>
        <v>28</v>
      </c>
      <c r="Q59" s="6">
        <f t="shared" si="53"/>
        <v>5.6</v>
      </c>
      <c r="R59" s="6">
        <f t="shared" si="54"/>
        <v>1.2923076923076924</v>
      </c>
    </row>
    <row r="60" spans="1:18" ht="12.75">
      <c r="A60" s="5" t="s">
        <v>67</v>
      </c>
      <c r="B60" s="6">
        <v>12</v>
      </c>
      <c r="C60" s="4">
        <f t="shared" si="39"/>
        <v>384</v>
      </c>
      <c r="D60" s="4">
        <f t="shared" si="40"/>
        <v>48</v>
      </c>
      <c r="E60" s="4">
        <f t="shared" si="41"/>
        <v>9.6</v>
      </c>
      <c r="F60" s="4">
        <f t="shared" si="42"/>
        <v>2.2153846153846155</v>
      </c>
      <c r="G60" s="6">
        <f t="shared" si="43"/>
        <v>192</v>
      </c>
      <c r="H60" s="6">
        <f t="shared" si="44"/>
        <v>24</v>
      </c>
      <c r="I60" s="6">
        <f t="shared" si="45"/>
        <v>4.8</v>
      </c>
      <c r="J60" s="6">
        <f t="shared" si="46"/>
        <v>1.1076923076923078</v>
      </c>
      <c r="K60" s="4">
        <f t="shared" si="47"/>
        <v>96</v>
      </c>
      <c r="L60" s="4">
        <f t="shared" si="48"/>
        <v>12</v>
      </c>
      <c r="M60" s="4">
        <f t="shared" si="49"/>
        <v>2.4</v>
      </c>
      <c r="N60" s="4">
        <f t="shared" si="50"/>
        <v>0.5538461538461539</v>
      </c>
      <c r="O60" s="6">
        <f t="shared" si="51"/>
        <v>224</v>
      </c>
      <c r="P60" s="6">
        <f t="shared" si="52"/>
        <v>28</v>
      </c>
      <c r="Q60" s="6">
        <f t="shared" si="53"/>
        <v>5.6</v>
      </c>
      <c r="R60" s="6">
        <f t="shared" si="54"/>
        <v>1.2923076923076924</v>
      </c>
    </row>
    <row r="61" spans="1:18" ht="12.75">
      <c r="A61" s="5" t="s">
        <v>68</v>
      </c>
      <c r="B61" s="6">
        <v>12</v>
      </c>
      <c r="C61" s="4">
        <f t="shared" si="39"/>
        <v>384</v>
      </c>
      <c r="D61" s="4">
        <f t="shared" si="40"/>
        <v>48</v>
      </c>
      <c r="E61" s="4">
        <f t="shared" si="41"/>
        <v>9.6</v>
      </c>
      <c r="F61" s="4">
        <f t="shared" si="42"/>
        <v>2.2153846153846155</v>
      </c>
      <c r="G61" s="6">
        <f t="shared" si="43"/>
        <v>192</v>
      </c>
      <c r="H61" s="6">
        <f t="shared" si="44"/>
        <v>24</v>
      </c>
      <c r="I61" s="6">
        <f t="shared" si="45"/>
        <v>4.8</v>
      </c>
      <c r="J61" s="6">
        <f t="shared" si="46"/>
        <v>1.1076923076923078</v>
      </c>
      <c r="K61" s="4">
        <f t="shared" si="47"/>
        <v>96</v>
      </c>
      <c r="L61" s="4">
        <f t="shared" si="48"/>
        <v>12</v>
      </c>
      <c r="M61" s="4">
        <f t="shared" si="49"/>
        <v>2.4</v>
      </c>
      <c r="N61" s="4">
        <f t="shared" si="50"/>
        <v>0.5538461538461539</v>
      </c>
      <c r="O61" s="6">
        <f t="shared" si="51"/>
        <v>224</v>
      </c>
      <c r="P61" s="6">
        <f t="shared" si="52"/>
        <v>28</v>
      </c>
      <c r="Q61" s="6">
        <f t="shared" si="53"/>
        <v>5.6</v>
      </c>
      <c r="R61" s="6">
        <f t="shared" si="54"/>
        <v>1.2923076923076924</v>
      </c>
    </row>
    <row r="62" spans="1:18" ht="12.75">
      <c r="A62" s="5" t="s">
        <v>69</v>
      </c>
      <c r="B62" s="6">
        <v>12</v>
      </c>
      <c r="C62" s="4">
        <f t="shared" si="39"/>
        <v>384</v>
      </c>
      <c r="D62" s="4">
        <f t="shared" si="40"/>
        <v>48</v>
      </c>
      <c r="E62" s="4">
        <f t="shared" si="41"/>
        <v>9.6</v>
      </c>
      <c r="F62" s="4">
        <f t="shared" si="42"/>
        <v>2.2153846153846155</v>
      </c>
      <c r="G62" s="6">
        <f t="shared" si="43"/>
        <v>192</v>
      </c>
      <c r="H62" s="6">
        <f t="shared" si="44"/>
        <v>24</v>
      </c>
      <c r="I62" s="6">
        <f t="shared" si="45"/>
        <v>4.8</v>
      </c>
      <c r="J62" s="6">
        <f t="shared" si="46"/>
        <v>1.1076923076923078</v>
      </c>
      <c r="K62" s="4">
        <f t="shared" si="47"/>
        <v>96</v>
      </c>
      <c r="L62" s="4">
        <f t="shared" si="48"/>
        <v>12</v>
      </c>
      <c r="M62" s="4">
        <f t="shared" si="49"/>
        <v>2.4</v>
      </c>
      <c r="N62" s="4">
        <f t="shared" si="50"/>
        <v>0.5538461538461539</v>
      </c>
      <c r="O62" s="6">
        <f t="shared" si="51"/>
        <v>224</v>
      </c>
      <c r="P62" s="6">
        <f t="shared" si="52"/>
        <v>28</v>
      </c>
      <c r="Q62" s="6">
        <f t="shared" si="53"/>
        <v>5.6</v>
      </c>
      <c r="R62" s="6">
        <f t="shared" si="54"/>
        <v>1.2923076923076924</v>
      </c>
    </row>
    <row r="63" spans="1:18" ht="12.75">
      <c r="A63" s="7" t="s">
        <v>87</v>
      </c>
      <c r="B63" s="8">
        <f>SUM(B64:B77)</f>
        <v>168</v>
      </c>
      <c r="C63" s="8">
        <f aca="true" t="shared" si="55" ref="C63:R63">SUM(C64:C77)</f>
        <v>5376</v>
      </c>
      <c r="D63" s="8">
        <f t="shared" si="55"/>
        <v>672</v>
      </c>
      <c r="E63" s="8">
        <f t="shared" si="55"/>
        <v>134.39999999999998</v>
      </c>
      <c r="F63" s="8">
        <f t="shared" si="55"/>
        <v>31.01538461538461</v>
      </c>
      <c r="G63" s="8">
        <f t="shared" si="55"/>
        <v>2688</v>
      </c>
      <c r="H63" s="8">
        <f t="shared" si="55"/>
        <v>336</v>
      </c>
      <c r="I63" s="8">
        <f t="shared" si="55"/>
        <v>67.19999999999999</v>
      </c>
      <c r="J63" s="8">
        <f t="shared" si="55"/>
        <v>15.507692307692304</v>
      </c>
      <c r="K63" s="8">
        <f t="shared" si="55"/>
        <v>1344</v>
      </c>
      <c r="L63" s="8">
        <f t="shared" si="55"/>
        <v>168</v>
      </c>
      <c r="M63" s="8">
        <f t="shared" si="55"/>
        <v>33.599999999999994</v>
      </c>
      <c r="N63" s="8">
        <f t="shared" si="55"/>
        <v>7.753846153846152</v>
      </c>
      <c r="O63" s="8">
        <f t="shared" si="55"/>
        <v>3136</v>
      </c>
      <c r="P63" s="8">
        <f t="shared" si="55"/>
        <v>392</v>
      </c>
      <c r="Q63" s="8">
        <f t="shared" si="55"/>
        <v>78.39999999999999</v>
      </c>
      <c r="R63" s="8">
        <f t="shared" si="55"/>
        <v>18.092307692307696</v>
      </c>
    </row>
    <row r="64" spans="1:18" ht="12.75">
      <c r="A64" s="5" t="s">
        <v>70</v>
      </c>
      <c r="B64" s="6">
        <v>12</v>
      </c>
      <c r="C64" s="4">
        <f aca="true" t="shared" si="56" ref="C64:C77">$B64*H$5</f>
        <v>384</v>
      </c>
      <c r="D64" s="4">
        <f aca="true" t="shared" si="57" ref="D64:D77">C64/8</f>
        <v>48</v>
      </c>
      <c r="E64" s="4">
        <f aca="true" t="shared" si="58" ref="E64:E77">D64/5</f>
        <v>9.6</v>
      </c>
      <c r="F64" s="4">
        <f aca="true" t="shared" si="59" ref="F64:F77">E64/(52/12)</f>
        <v>2.2153846153846155</v>
      </c>
      <c r="G64" s="6">
        <f aca="true" t="shared" si="60" ref="G64:G77">$B64*J$5</f>
        <v>192</v>
      </c>
      <c r="H64" s="6">
        <f aca="true" t="shared" si="61" ref="H64:H77">G64/8</f>
        <v>24</v>
      </c>
      <c r="I64" s="6">
        <f aca="true" t="shared" si="62" ref="I64:I77">H64/5</f>
        <v>4.8</v>
      </c>
      <c r="J64" s="6">
        <f aca="true" t="shared" si="63" ref="J64:J77">I64/(52/12)</f>
        <v>1.1076923076923078</v>
      </c>
      <c r="K64" s="4">
        <f aca="true" t="shared" si="64" ref="K64:K77">$B64*L$5</f>
        <v>96</v>
      </c>
      <c r="L64" s="4">
        <f aca="true" t="shared" si="65" ref="L64:L77">K64/8</f>
        <v>12</v>
      </c>
      <c r="M64" s="4">
        <f aca="true" t="shared" si="66" ref="M64:M77">L64/5</f>
        <v>2.4</v>
      </c>
      <c r="N64" s="4">
        <f aca="true" t="shared" si="67" ref="N64:N77">M64/(52/12)</f>
        <v>0.5538461538461539</v>
      </c>
      <c r="O64" s="6">
        <f aca="true" t="shared" si="68" ref="O64:O77">(C64+G64+K64)/3</f>
        <v>224</v>
      </c>
      <c r="P64" s="6">
        <f aca="true" t="shared" si="69" ref="P64:P77">O64/8</f>
        <v>28</v>
      </c>
      <c r="Q64" s="6">
        <f aca="true" t="shared" si="70" ref="Q64:Q77">P64/5</f>
        <v>5.6</v>
      </c>
      <c r="R64" s="6">
        <f aca="true" t="shared" si="71" ref="R64:R77">Q64/(52/12)</f>
        <v>1.2923076923076924</v>
      </c>
    </row>
    <row r="65" spans="1:18" ht="12.75">
      <c r="A65" s="5" t="s">
        <v>71</v>
      </c>
      <c r="B65" s="6">
        <v>12</v>
      </c>
      <c r="C65" s="4">
        <f t="shared" si="56"/>
        <v>384</v>
      </c>
      <c r="D65" s="4">
        <f t="shared" si="57"/>
        <v>48</v>
      </c>
      <c r="E65" s="4">
        <f t="shared" si="58"/>
        <v>9.6</v>
      </c>
      <c r="F65" s="4">
        <f t="shared" si="59"/>
        <v>2.2153846153846155</v>
      </c>
      <c r="G65" s="6">
        <f t="shared" si="60"/>
        <v>192</v>
      </c>
      <c r="H65" s="6">
        <f t="shared" si="61"/>
        <v>24</v>
      </c>
      <c r="I65" s="6">
        <f t="shared" si="62"/>
        <v>4.8</v>
      </c>
      <c r="J65" s="6">
        <f t="shared" si="63"/>
        <v>1.1076923076923078</v>
      </c>
      <c r="K65" s="4">
        <f t="shared" si="64"/>
        <v>96</v>
      </c>
      <c r="L65" s="4">
        <f t="shared" si="65"/>
        <v>12</v>
      </c>
      <c r="M65" s="4">
        <f t="shared" si="66"/>
        <v>2.4</v>
      </c>
      <c r="N65" s="4">
        <f t="shared" si="67"/>
        <v>0.5538461538461539</v>
      </c>
      <c r="O65" s="6">
        <f t="shared" si="68"/>
        <v>224</v>
      </c>
      <c r="P65" s="6">
        <f t="shared" si="69"/>
        <v>28</v>
      </c>
      <c r="Q65" s="6">
        <f t="shared" si="70"/>
        <v>5.6</v>
      </c>
      <c r="R65" s="6">
        <f t="shared" si="71"/>
        <v>1.2923076923076924</v>
      </c>
    </row>
    <row r="66" spans="1:18" ht="12.75">
      <c r="A66" s="5" t="s">
        <v>72</v>
      </c>
      <c r="B66" s="6">
        <v>12</v>
      </c>
      <c r="C66" s="4">
        <f t="shared" si="56"/>
        <v>384</v>
      </c>
      <c r="D66" s="4">
        <f t="shared" si="57"/>
        <v>48</v>
      </c>
      <c r="E66" s="4">
        <f t="shared" si="58"/>
        <v>9.6</v>
      </c>
      <c r="F66" s="4">
        <f t="shared" si="59"/>
        <v>2.2153846153846155</v>
      </c>
      <c r="G66" s="6">
        <f t="shared" si="60"/>
        <v>192</v>
      </c>
      <c r="H66" s="6">
        <f t="shared" si="61"/>
        <v>24</v>
      </c>
      <c r="I66" s="6">
        <f t="shared" si="62"/>
        <v>4.8</v>
      </c>
      <c r="J66" s="6">
        <f t="shared" si="63"/>
        <v>1.1076923076923078</v>
      </c>
      <c r="K66" s="4">
        <f t="shared" si="64"/>
        <v>96</v>
      </c>
      <c r="L66" s="4">
        <f t="shared" si="65"/>
        <v>12</v>
      </c>
      <c r="M66" s="4">
        <f t="shared" si="66"/>
        <v>2.4</v>
      </c>
      <c r="N66" s="4">
        <f t="shared" si="67"/>
        <v>0.5538461538461539</v>
      </c>
      <c r="O66" s="6">
        <f t="shared" si="68"/>
        <v>224</v>
      </c>
      <c r="P66" s="6">
        <f t="shared" si="69"/>
        <v>28</v>
      </c>
      <c r="Q66" s="6">
        <f t="shared" si="70"/>
        <v>5.6</v>
      </c>
      <c r="R66" s="6">
        <f t="shared" si="71"/>
        <v>1.2923076923076924</v>
      </c>
    </row>
    <row r="67" spans="1:18" ht="12.75">
      <c r="A67" s="5" t="s">
        <v>73</v>
      </c>
      <c r="B67" s="6">
        <v>12</v>
      </c>
      <c r="C67" s="4">
        <f t="shared" si="56"/>
        <v>384</v>
      </c>
      <c r="D67" s="4">
        <f t="shared" si="57"/>
        <v>48</v>
      </c>
      <c r="E67" s="4">
        <f t="shared" si="58"/>
        <v>9.6</v>
      </c>
      <c r="F67" s="4">
        <f t="shared" si="59"/>
        <v>2.2153846153846155</v>
      </c>
      <c r="G67" s="6">
        <f t="shared" si="60"/>
        <v>192</v>
      </c>
      <c r="H67" s="6">
        <f t="shared" si="61"/>
        <v>24</v>
      </c>
      <c r="I67" s="6">
        <f t="shared" si="62"/>
        <v>4.8</v>
      </c>
      <c r="J67" s="6">
        <f t="shared" si="63"/>
        <v>1.1076923076923078</v>
      </c>
      <c r="K67" s="4">
        <f t="shared" si="64"/>
        <v>96</v>
      </c>
      <c r="L67" s="4">
        <f t="shared" si="65"/>
        <v>12</v>
      </c>
      <c r="M67" s="4">
        <f t="shared" si="66"/>
        <v>2.4</v>
      </c>
      <c r="N67" s="4">
        <f t="shared" si="67"/>
        <v>0.5538461538461539</v>
      </c>
      <c r="O67" s="6">
        <f t="shared" si="68"/>
        <v>224</v>
      </c>
      <c r="P67" s="6">
        <f t="shared" si="69"/>
        <v>28</v>
      </c>
      <c r="Q67" s="6">
        <f t="shared" si="70"/>
        <v>5.6</v>
      </c>
      <c r="R67" s="6">
        <f t="shared" si="71"/>
        <v>1.2923076923076924</v>
      </c>
    </row>
    <row r="68" spans="1:18" ht="12.75">
      <c r="A68" s="5" t="s">
        <v>74</v>
      </c>
      <c r="B68" s="6">
        <v>12</v>
      </c>
      <c r="C68" s="4">
        <f t="shared" si="56"/>
        <v>384</v>
      </c>
      <c r="D68" s="4">
        <f t="shared" si="57"/>
        <v>48</v>
      </c>
      <c r="E68" s="4">
        <f t="shared" si="58"/>
        <v>9.6</v>
      </c>
      <c r="F68" s="4">
        <f t="shared" si="59"/>
        <v>2.2153846153846155</v>
      </c>
      <c r="G68" s="6">
        <f t="shared" si="60"/>
        <v>192</v>
      </c>
      <c r="H68" s="6">
        <f t="shared" si="61"/>
        <v>24</v>
      </c>
      <c r="I68" s="6">
        <f t="shared" si="62"/>
        <v>4.8</v>
      </c>
      <c r="J68" s="6">
        <f t="shared" si="63"/>
        <v>1.1076923076923078</v>
      </c>
      <c r="K68" s="4">
        <f t="shared" si="64"/>
        <v>96</v>
      </c>
      <c r="L68" s="4">
        <f t="shared" si="65"/>
        <v>12</v>
      </c>
      <c r="M68" s="4">
        <f t="shared" si="66"/>
        <v>2.4</v>
      </c>
      <c r="N68" s="4">
        <f t="shared" si="67"/>
        <v>0.5538461538461539</v>
      </c>
      <c r="O68" s="6">
        <f t="shared" si="68"/>
        <v>224</v>
      </c>
      <c r="P68" s="6">
        <f t="shared" si="69"/>
        <v>28</v>
      </c>
      <c r="Q68" s="6">
        <f t="shared" si="70"/>
        <v>5.6</v>
      </c>
      <c r="R68" s="6">
        <f t="shared" si="71"/>
        <v>1.2923076923076924</v>
      </c>
    </row>
    <row r="69" spans="1:18" ht="12.75">
      <c r="A69" s="5" t="s">
        <v>75</v>
      </c>
      <c r="B69" s="6">
        <v>12</v>
      </c>
      <c r="C69" s="4">
        <f t="shared" si="56"/>
        <v>384</v>
      </c>
      <c r="D69" s="4">
        <f t="shared" si="57"/>
        <v>48</v>
      </c>
      <c r="E69" s="4">
        <f t="shared" si="58"/>
        <v>9.6</v>
      </c>
      <c r="F69" s="4">
        <f t="shared" si="59"/>
        <v>2.2153846153846155</v>
      </c>
      <c r="G69" s="6">
        <f t="shared" si="60"/>
        <v>192</v>
      </c>
      <c r="H69" s="6">
        <f t="shared" si="61"/>
        <v>24</v>
      </c>
      <c r="I69" s="6">
        <f t="shared" si="62"/>
        <v>4.8</v>
      </c>
      <c r="J69" s="6">
        <f t="shared" si="63"/>
        <v>1.1076923076923078</v>
      </c>
      <c r="K69" s="4">
        <f t="shared" si="64"/>
        <v>96</v>
      </c>
      <c r="L69" s="4">
        <f t="shared" si="65"/>
        <v>12</v>
      </c>
      <c r="M69" s="4">
        <f t="shared" si="66"/>
        <v>2.4</v>
      </c>
      <c r="N69" s="4">
        <f t="shared" si="67"/>
        <v>0.5538461538461539</v>
      </c>
      <c r="O69" s="6">
        <f t="shared" si="68"/>
        <v>224</v>
      </c>
      <c r="P69" s="6">
        <f t="shared" si="69"/>
        <v>28</v>
      </c>
      <c r="Q69" s="6">
        <f t="shared" si="70"/>
        <v>5.6</v>
      </c>
      <c r="R69" s="6">
        <f t="shared" si="71"/>
        <v>1.2923076923076924</v>
      </c>
    </row>
    <row r="70" spans="1:18" ht="12.75">
      <c r="A70" s="5" t="s">
        <v>76</v>
      </c>
      <c r="B70" s="6">
        <v>12</v>
      </c>
      <c r="C70" s="4">
        <f t="shared" si="56"/>
        <v>384</v>
      </c>
      <c r="D70" s="4">
        <f t="shared" si="57"/>
        <v>48</v>
      </c>
      <c r="E70" s="4">
        <f t="shared" si="58"/>
        <v>9.6</v>
      </c>
      <c r="F70" s="4">
        <f t="shared" si="59"/>
        <v>2.2153846153846155</v>
      </c>
      <c r="G70" s="6">
        <f t="shared" si="60"/>
        <v>192</v>
      </c>
      <c r="H70" s="6">
        <f t="shared" si="61"/>
        <v>24</v>
      </c>
      <c r="I70" s="6">
        <f t="shared" si="62"/>
        <v>4.8</v>
      </c>
      <c r="J70" s="6">
        <f t="shared" si="63"/>
        <v>1.1076923076923078</v>
      </c>
      <c r="K70" s="4">
        <f t="shared" si="64"/>
        <v>96</v>
      </c>
      <c r="L70" s="4">
        <f t="shared" si="65"/>
        <v>12</v>
      </c>
      <c r="M70" s="4">
        <f t="shared" si="66"/>
        <v>2.4</v>
      </c>
      <c r="N70" s="4">
        <f t="shared" si="67"/>
        <v>0.5538461538461539</v>
      </c>
      <c r="O70" s="6">
        <f t="shared" si="68"/>
        <v>224</v>
      </c>
      <c r="P70" s="6">
        <f t="shared" si="69"/>
        <v>28</v>
      </c>
      <c r="Q70" s="6">
        <f t="shared" si="70"/>
        <v>5.6</v>
      </c>
      <c r="R70" s="6">
        <f t="shared" si="71"/>
        <v>1.2923076923076924</v>
      </c>
    </row>
    <row r="71" spans="1:18" ht="12.75">
      <c r="A71" s="5" t="s">
        <v>77</v>
      </c>
      <c r="B71" s="6">
        <v>12</v>
      </c>
      <c r="C71" s="4">
        <f t="shared" si="56"/>
        <v>384</v>
      </c>
      <c r="D71" s="4">
        <f t="shared" si="57"/>
        <v>48</v>
      </c>
      <c r="E71" s="4">
        <f t="shared" si="58"/>
        <v>9.6</v>
      </c>
      <c r="F71" s="4">
        <f t="shared" si="59"/>
        <v>2.2153846153846155</v>
      </c>
      <c r="G71" s="6">
        <f t="shared" si="60"/>
        <v>192</v>
      </c>
      <c r="H71" s="6">
        <f t="shared" si="61"/>
        <v>24</v>
      </c>
      <c r="I71" s="6">
        <f t="shared" si="62"/>
        <v>4.8</v>
      </c>
      <c r="J71" s="6">
        <f t="shared" si="63"/>
        <v>1.1076923076923078</v>
      </c>
      <c r="K71" s="4">
        <f t="shared" si="64"/>
        <v>96</v>
      </c>
      <c r="L71" s="4">
        <f t="shared" si="65"/>
        <v>12</v>
      </c>
      <c r="M71" s="4">
        <f t="shared" si="66"/>
        <v>2.4</v>
      </c>
      <c r="N71" s="4">
        <f t="shared" si="67"/>
        <v>0.5538461538461539</v>
      </c>
      <c r="O71" s="6">
        <f t="shared" si="68"/>
        <v>224</v>
      </c>
      <c r="P71" s="6">
        <f t="shared" si="69"/>
        <v>28</v>
      </c>
      <c r="Q71" s="6">
        <f t="shared" si="70"/>
        <v>5.6</v>
      </c>
      <c r="R71" s="6">
        <f t="shared" si="71"/>
        <v>1.2923076923076924</v>
      </c>
    </row>
    <row r="72" spans="1:18" ht="12.75">
      <c r="A72" s="5" t="s">
        <v>97</v>
      </c>
      <c r="B72" s="6">
        <v>12</v>
      </c>
      <c r="C72" s="4">
        <f t="shared" si="56"/>
        <v>384</v>
      </c>
      <c r="D72" s="4">
        <f t="shared" si="57"/>
        <v>48</v>
      </c>
      <c r="E72" s="4">
        <f t="shared" si="58"/>
        <v>9.6</v>
      </c>
      <c r="F72" s="4">
        <f t="shared" si="59"/>
        <v>2.2153846153846155</v>
      </c>
      <c r="G72" s="6">
        <f t="shared" si="60"/>
        <v>192</v>
      </c>
      <c r="H72" s="6">
        <f t="shared" si="61"/>
        <v>24</v>
      </c>
      <c r="I72" s="6">
        <f t="shared" si="62"/>
        <v>4.8</v>
      </c>
      <c r="J72" s="6">
        <f t="shared" si="63"/>
        <v>1.1076923076923078</v>
      </c>
      <c r="K72" s="4">
        <f t="shared" si="64"/>
        <v>96</v>
      </c>
      <c r="L72" s="4">
        <f t="shared" si="65"/>
        <v>12</v>
      </c>
      <c r="M72" s="4">
        <f t="shared" si="66"/>
        <v>2.4</v>
      </c>
      <c r="N72" s="4">
        <f t="shared" si="67"/>
        <v>0.5538461538461539</v>
      </c>
      <c r="O72" s="6">
        <f t="shared" si="68"/>
        <v>224</v>
      </c>
      <c r="P72" s="6">
        <f t="shared" si="69"/>
        <v>28</v>
      </c>
      <c r="Q72" s="6">
        <f t="shared" si="70"/>
        <v>5.6</v>
      </c>
      <c r="R72" s="6">
        <f t="shared" si="71"/>
        <v>1.2923076923076924</v>
      </c>
    </row>
    <row r="73" spans="1:18" ht="12.75">
      <c r="A73" s="5" t="s">
        <v>78</v>
      </c>
      <c r="B73" s="6">
        <v>12</v>
      </c>
      <c r="C73" s="4">
        <f t="shared" si="56"/>
        <v>384</v>
      </c>
      <c r="D73" s="4">
        <f t="shared" si="57"/>
        <v>48</v>
      </c>
      <c r="E73" s="4">
        <f t="shared" si="58"/>
        <v>9.6</v>
      </c>
      <c r="F73" s="4">
        <f t="shared" si="59"/>
        <v>2.2153846153846155</v>
      </c>
      <c r="G73" s="6">
        <f t="shared" si="60"/>
        <v>192</v>
      </c>
      <c r="H73" s="6">
        <f t="shared" si="61"/>
        <v>24</v>
      </c>
      <c r="I73" s="6">
        <f t="shared" si="62"/>
        <v>4.8</v>
      </c>
      <c r="J73" s="6">
        <f t="shared" si="63"/>
        <v>1.1076923076923078</v>
      </c>
      <c r="K73" s="4">
        <f t="shared" si="64"/>
        <v>96</v>
      </c>
      <c r="L73" s="4">
        <f t="shared" si="65"/>
        <v>12</v>
      </c>
      <c r="M73" s="4">
        <f t="shared" si="66"/>
        <v>2.4</v>
      </c>
      <c r="N73" s="4">
        <f t="shared" si="67"/>
        <v>0.5538461538461539</v>
      </c>
      <c r="O73" s="6">
        <f t="shared" si="68"/>
        <v>224</v>
      </c>
      <c r="P73" s="6">
        <f t="shared" si="69"/>
        <v>28</v>
      </c>
      <c r="Q73" s="6">
        <f t="shared" si="70"/>
        <v>5.6</v>
      </c>
      <c r="R73" s="6">
        <f t="shared" si="71"/>
        <v>1.2923076923076924</v>
      </c>
    </row>
    <row r="74" spans="1:18" ht="12.75">
      <c r="A74" s="5" t="s">
        <v>79</v>
      </c>
      <c r="B74" s="6">
        <v>12</v>
      </c>
      <c r="C74" s="4">
        <f t="shared" si="56"/>
        <v>384</v>
      </c>
      <c r="D74" s="4">
        <f t="shared" si="57"/>
        <v>48</v>
      </c>
      <c r="E74" s="4">
        <f t="shared" si="58"/>
        <v>9.6</v>
      </c>
      <c r="F74" s="4">
        <f t="shared" si="59"/>
        <v>2.2153846153846155</v>
      </c>
      <c r="G74" s="6">
        <f t="shared" si="60"/>
        <v>192</v>
      </c>
      <c r="H74" s="6">
        <f t="shared" si="61"/>
        <v>24</v>
      </c>
      <c r="I74" s="6">
        <f t="shared" si="62"/>
        <v>4.8</v>
      </c>
      <c r="J74" s="6">
        <f t="shared" si="63"/>
        <v>1.1076923076923078</v>
      </c>
      <c r="K74" s="4">
        <f t="shared" si="64"/>
        <v>96</v>
      </c>
      <c r="L74" s="4">
        <f t="shared" si="65"/>
        <v>12</v>
      </c>
      <c r="M74" s="4">
        <f t="shared" si="66"/>
        <v>2.4</v>
      </c>
      <c r="N74" s="4">
        <f t="shared" si="67"/>
        <v>0.5538461538461539</v>
      </c>
      <c r="O74" s="6">
        <f t="shared" si="68"/>
        <v>224</v>
      </c>
      <c r="P74" s="6">
        <f t="shared" si="69"/>
        <v>28</v>
      </c>
      <c r="Q74" s="6">
        <f t="shared" si="70"/>
        <v>5.6</v>
      </c>
      <c r="R74" s="6">
        <f t="shared" si="71"/>
        <v>1.2923076923076924</v>
      </c>
    </row>
    <row r="75" spans="1:18" ht="12.75">
      <c r="A75" s="5" t="s">
        <v>99</v>
      </c>
      <c r="B75" s="6">
        <v>12</v>
      </c>
      <c r="C75" s="4">
        <f t="shared" si="56"/>
        <v>384</v>
      </c>
      <c r="D75" s="4">
        <f t="shared" si="57"/>
        <v>48</v>
      </c>
      <c r="E75" s="4">
        <f t="shared" si="58"/>
        <v>9.6</v>
      </c>
      <c r="F75" s="4">
        <f t="shared" si="59"/>
        <v>2.2153846153846155</v>
      </c>
      <c r="G75" s="6">
        <f t="shared" si="60"/>
        <v>192</v>
      </c>
      <c r="H75" s="6">
        <f t="shared" si="61"/>
        <v>24</v>
      </c>
      <c r="I75" s="6">
        <f t="shared" si="62"/>
        <v>4.8</v>
      </c>
      <c r="J75" s="6">
        <f t="shared" si="63"/>
        <v>1.1076923076923078</v>
      </c>
      <c r="K75" s="4">
        <f t="shared" si="64"/>
        <v>96</v>
      </c>
      <c r="L75" s="4">
        <f t="shared" si="65"/>
        <v>12</v>
      </c>
      <c r="M75" s="4">
        <f t="shared" si="66"/>
        <v>2.4</v>
      </c>
      <c r="N75" s="4">
        <f t="shared" si="67"/>
        <v>0.5538461538461539</v>
      </c>
      <c r="O75" s="6">
        <f t="shared" si="68"/>
        <v>224</v>
      </c>
      <c r="P75" s="6">
        <f t="shared" si="69"/>
        <v>28</v>
      </c>
      <c r="Q75" s="6">
        <f t="shared" si="70"/>
        <v>5.6</v>
      </c>
      <c r="R75" s="6">
        <f t="shared" si="71"/>
        <v>1.2923076923076924</v>
      </c>
    </row>
    <row r="76" spans="1:18" ht="12.75">
      <c r="A76" s="5" t="s">
        <v>80</v>
      </c>
      <c r="B76" s="6">
        <v>12</v>
      </c>
      <c r="C76" s="4">
        <f t="shared" si="56"/>
        <v>384</v>
      </c>
      <c r="D76" s="4">
        <f t="shared" si="57"/>
        <v>48</v>
      </c>
      <c r="E76" s="4">
        <f t="shared" si="58"/>
        <v>9.6</v>
      </c>
      <c r="F76" s="4">
        <f t="shared" si="59"/>
        <v>2.2153846153846155</v>
      </c>
      <c r="G76" s="6">
        <f t="shared" si="60"/>
        <v>192</v>
      </c>
      <c r="H76" s="6">
        <f t="shared" si="61"/>
        <v>24</v>
      </c>
      <c r="I76" s="6">
        <f t="shared" si="62"/>
        <v>4.8</v>
      </c>
      <c r="J76" s="6">
        <f t="shared" si="63"/>
        <v>1.1076923076923078</v>
      </c>
      <c r="K76" s="4">
        <f t="shared" si="64"/>
        <v>96</v>
      </c>
      <c r="L76" s="4">
        <f t="shared" si="65"/>
        <v>12</v>
      </c>
      <c r="M76" s="4">
        <f t="shared" si="66"/>
        <v>2.4</v>
      </c>
      <c r="N76" s="4">
        <f t="shared" si="67"/>
        <v>0.5538461538461539</v>
      </c>
      <c r="O76" s="6">
        <f t="shared" si="68"/>
        <v>224</v>
      </c>
      <c r="P76" s="6">
        <f t="shared" si="69"/>
        <v>28</v>
      </c>
      <c r="Q76" s="6">
        <f t="shared" si="70"/>
        <v>5.6</v>
      </c>
      <c r="R76" s="6">
        <f t="shared" si="71"/>
        <v>1.2923076923076924</v>
      </c>
    </row>
    <row r="77" spans="1:18" ht="12.75">
      <c r="A77" s="5" t="s">
        <v>81</v>
      </c>
      <c r="B77" s="6">
        <v>12</v>
      </c>
      <c r="C77" s="4">
        <f t="shared" si="56"/>
        <v>384</v>
      </c>
      <c r="D77" s="4">
        <f t="shared" si="57"/>
        <v>48</v>
      </c>
      <c r="E77" s="4">
        <f t="shared" si="58"/>
        <v>9.6</v>
      </c>
      <c r="F77" s="4">
        <f t="shared" si="59"/>
        <v>2.2153846153846155</v>
      </c>
      <c r="G77" s="6">
        <f t="shared" si="60"/>
        <v>192</v>
      </c>
      <c r="H77" s="6">
        <f t="shared" si="61"/>
        <v>24</v>
      </c>
      <c r="I77" s="6">
        <f t="shared" si="62"/>
        <v>4.8</v>
      </c>
      <c r="J77" s="6">
        <f t="shared" si="63"/>
        <v>1.1076923076923078</v>
      </c>
      <c r="K77" s="4">
        <f t="shared" si="64"/>
        <v>96</v>
      </c>
      <c r="L77" s="4">
        <f t="shared" si="65"/>
        <v>12</v>
      </c>
      <c r="M77" s="4">
        <f t="shared" si="66"/>
        <v>2.4</v>
      </c>
      <c r="N77" s="4">
        <f t="shared" si="67"/>
        <v>0.5538461538461539</v>
      </c>
      <c r="O77" s="6">
        <f t="shared" si="68"/>
        <v>224</v>
      </c>
      <c r="P77" s="6">
        <f t="shared" si="69"/>
        <v>28</v>
      </c>
      <c r="Q77" s="6">
        <f t="shared" si="70"/>
        <v>5.6</v>
      </c>
      <c r="R77" s="6">
        <f t="shared" si="71"/>
        <v>1.2923076923076924</v>
      </c>
    </row>
    <row r="78" spans="1:18" ht="12.75">
      <c r="A78" s="7" t="s">
        <v>98</v>
      </c>
      <c r="B78" s="8">
        <f aca="true" t="shared" si="72" ref="B78:R78">SUM(B79:B80)</f>
        <v>24</v>
      </c>
      <c r="C78" s="8">
        <f t="shared" si="72"/>
        <v>768</v>
      </c>
      <c r="D78" s="8">
        <f t="shared" si="72"/>
        <v>96</v>
      </c>
      <c r="E78" s="8">
        <f t="shared" si="72"/>
        <v>19.2</v>
      </c>
      <c r="F78" s="8">
        <f t="shared" si="72"/>
        <v>4.430769230769231</v>
      </c>
      <c r="G78" s="8">
        <f t="shared" si="72"/>
        <v>384</v>
      </c>
      <c r="H78" s="8">
        <f t="shared" si="72"/>
        <v>48</v>
      </c>
      <c r="I78" s="8">
        <f t="shared" si="72"/>
        <v>9.6</v>
      </c>
      <c r="J78" s="8">
        <f t="shared" si="72"/>
        <v>2.2153846153846155</v>
      </c>
      <c r="K78" s="8">
        <f t="shared" si="72"/>
        <v>192</v>
      </c>
      <c r="L78" s="8">
        <f t="shared" si="72"/>
        <v>24</v>
      </c>
      <c r="M78" s="8">
        <f t="shared" si="72"/>
        <v>4.8</v>
      </c>
      <c r="N78" s="8">
        <f t="shared" si="72"/>
        <v>1.1076923076923078</v>
      </c>
      <c r="O78" s="8">
        <f t="shared" si="72"/>
        <v>448</v>
      </c>
      <c r="P78" s="8">
        <f t="shared" si="72"/>
        <v>56</v>
      </c>
      <c r="Q78" s="8">
        <f t="shared" si="72"/>
        <v>11.2</v>
      </c>
      <c r="R78" s="8">
        <f t="shared" si="72"/>
        <v>2.5846153846153848</v>
      </c>
    </row>
    <row r="79" spans="1:18" ht="12.75">
      <c r="A79" s="5" t="s">
        <v>82</v>
      </c>
      <c r="B79" s="6">
        <v>12</v>
      </c>
      <c r="C79" s="4">
        <f>$B79*H$5</f>
        <v>384</v>
      </c>
      <c r="D79" s="4">
        <f>C79/8</f>
        <v>48</v>
      </c>
      <c r="E79" s="4">
        <f>D79/5</f>
        <v>9.6</v>
      </c>
      <c r="F79" s="4">
        <f>E79/(52/12)</f>
        <v>2.2153846153846155</v>
      </c>
      <c r="G79" s="6">
        <f>$B79*J$5</f>
        <v>192</v>
      </c>
      <c r="H79" s="6">
        <f>G79/8</f>
        <v>24</v>
      </c>
      <c r="I79" s="6">
        <f>H79/5</f>
        <v>4.8</v>
      </c>
      <c r="J79" s="6">
        <f>I79/(52/12)</f>
        <v>1.1076923076923078</v>
      </c>
      <c r="K79" s="4">
        <f>$B79*L$5</f>
        <v>96</v>
      </c>
      <c r="L79" s="4">
        <f>K79/8</f>
        <v>12</v>
      </c>
      <c r="M79" s="4">
        <f>L79/5</f>
        <v>2.4</v>
      </c>
      <c r="N79" s="4">
        <f>M79/(52/12)</f>
        <v>0.5538461538461539</v>
      </c>
      <c r="O79" s="6">
        <f>(C79+G79+K79)/3</f>
        <v>224</v>
      </c>
      <c r="P79" s="6">
        <f>O79/8</f>
        <v>28</v>
      </c>
      <c r="Q79" s="6">
        <f>P79/5</f>
        <v>5.6</v>
      </c>
      <c r="R79" s="6">
        <f>Q79/(52/12)</f>
        <v>1.2923076923076924</v>
      </c>
    </row>
    <row r="80" spans="1:18" ht="12.75">
      <c r="A80" s="5" t="s">
        <v>83</v>
      </c>
      <c r="B80" s="6">
        <v>12</v>
      </c>
      <c r="C80" s="4">
        <f>$B80*H$5</f>
        <v>384</v>
      </c>
      <c r="D80" s="4">
        <f>C80/8</f>
        <v>48</v>
      </c>
      <c r="E80" s="4">
        <f>D80/5</f>
        <v>9.6</v>
      </c>
      <c r="F80" s="4">
        <f>E80/(52/12)</f>
        <v>2.2153846153846155</v>
      </c>
      <c r="G80" s="6">
        <f>$B80*J$5</f>
        <v>192</v>
      </c>
      <c r="H80" s="6">
        <f>G80/8</f>
        <v>24</v>
      </c>
      <c r="I80" s="6">
        <f>H80/5</f>
        <v>4.8</v>
      </c>
      <c r="J80" s="6">
        <f>I80/(52/12)</f>
        <v>1.1076923076923078</v>
      </c>
      <c r="K80" s="4">
        <f>$B80*L$5</f>
        <v>96</v>
      </c>
      <c r="L80" s="4">
        <f>K80/8</f>
        <v>12</v>
      </c>
      <c r="M80" s="4">
        <f>L80/5</f>
        <v>2.4</v>
      </c>
      <c r="N80" s="4">
        <f>M80/(52/12)</f>
        <v>0.5538461538461539</v>
      </c>
      <c r="O80" s="6">
        <f>(C80+G80+K80)/3</f>
        <v>224</v>
      </c>
      <c r="P80" s="6">
        <f>O80/8</f>
        <v>28</v>
      </c>
      <c r="Q80" s="6">
        <f>P80/5</f>
        <v>5.6</v>
      </c>
      <c r="R80" s="6">
        <f>Q80/(52/12)</f>
        <v>1.2923076923076924</v>
      </c>
    </row>
    <row r="81" spans="1:18" ht="12.75">
      <c r="A81" s="7" t="s">
        <v>88</v>
      </c>
      <c r="B81" s="8">
        <f>SUM(B82:B83)</f>
        <v>24</v>
      </c>
      <c r="C81" s="8">
        <f aca="true" t="shared" si="73" ref="C81:R81">SUM(C82:C83)</f>
        <v>768</v>
      </c>
      <c r="D81" s="8">
        <f t="shared" si="73"/>
        <v>96</v>
      </c>
      <c r="E81" s="8">
        <f t="shared" si="73"/>
        <v>19.2</v>
      </c>
      <c r="F81" s="8">
        <f t="shared" si="73"/>
        <v>4.430769230769231</v>
      </c>
      <c r="G81" s="8">
        <f t="shared" si="73"/>
        <v>384</v>
      </c>
      <c r="H81" s="8">
        <f t="shared" si="73"/>
        <v>48</v>
      </c>
      <c r="I81" s="8">
        <f t="shared" si="73"/>
        <v>9.6</v>
      </c>
      <c r="J81" s="8">
        <f t="shared" si="73"/>
        <v>2.2153846153846155</v>
      </c>
      <c r="K81" s="8">
        <f t="shared" si="73"/>
        <v>192</v>
      </c>
      <c r="L81" s="8">
        <f t="shared" si="73"/>
        <v>24</v>
      </c>
      <c r="M81" s="8">
        <f t="shared" si="73"/>
        <v>4.8</v>
      </c>
      <c r="N81" s="8">
        <f t="shared" si="73"/>
        <v>1.1076923076923078</v>
      </c>
      <c r="O81" s="8">
        <f t="shared" si="73"/>
        <v>448</v>
      </c>
      <c r="P81" s="8">
        <f t="shared" si="73"/>
        <v>56</v>
      </c>
      <c r="Q81" s="8">
        <f t="shared" si="73"/>
        <v>11.2</v>
      </c>
      <c r="R81" s="8">
        <f t="shared" si="73"/>
        <v>2.5846153846153848</v>
      </c>
    </row>
    <row r="82" spans="1:18" ht="12.75">
      <c r="A82" s="5" t="s">
        <v>84</v>
      </c>
      <c r="B82" s="6">
        <v>12</v>
      </c>
      <c r="C82" s="4">
        <f>$B82*H$5</f>
        <v>384</v>
      </c>
      <c r="D82" s="4">
        <f>C82/8</f>
        <v>48</v>
      </c>
      <c r="E82" s="4">
        <f>D82/5</f>
        <v>9.6</v>
      </c>
      <c r="F82" s="4">
        <f>E82/(52/12)</f>
        <v>2.2153846153846155</v>
      </c>
      <c r="G82" s="6">
        <f>$B82*J$5</f>
        <v>192</v>
      </c>
      <c r="H82" s="6">
        <f>G82/8</f>
        <v>24</v>
      </c>
      <c r="I82" s="6">
        <f>H82/5</f>
        <v>4.8</v>
      </c>
      <c r="J82" s="6">
        <f>I82/(52/12)</f>
        <v>1.1076923076923078</v>
      </c>
      <c r="K82" s="4">
        <f>$B82*L$5</f>
        <v>96</v>
      </c>
      <c r="L82" s="4">
        <f>K82/8</f>
        <v>12</v>
      </c>
      <c r="M82" s="4">
        <f>L82/5</f>
        <v>2.4</v>
      </c>
      <c r="N82" s="4">
        <f>M82/(52/12)</f>
        <v>0.5538461538461539</v>
      </c>
      <c r="O82" s="6">
        <f>(C82+G82+K82)/3</f>
        <v>224</v>
      </c>
      <c r="P82" s="6">
        <f>O82/8</f>
        <v>28</v>
      </c>
      <c r="Q82" s="6">
        <f>P82/5</f>
        <v>5.6</v>
      </c>
      <c r="R82" s="6">
        <f>Q82/(52/12)</f>
        <v>1.2923076923076924</v>
      </c>
    </row>
    <row r="83" spans="1:18" ht="12.75">
      <c r="A83" s="5" t="s">
        <v>85</v>
      </c>
      <c r="B83" s="6">
        <v>12</v>
      </c>
      <c r="C83" s="4">
        <f>$B83*H$5</f>
        <v>384</v>
      </c>
      <c r="D83" s="4">
        <f>C83/8</f>
        <v>48</v>
      </c>
      <c r="E83" s="4">
        <f>D83/5</f>
        <v>9.6</v>
      </c>
      <c r="F83" s="4">
        <f>E83/(52/12)</f>
        <v>2.2153846153846155</v>
      </c>
      <c r="G83" s="6">
        <f>$B83*J$5</f>
        <v>192</v>
      </c>
      <c r="H83" s="6">
        <f>G83/8</f>
        <v>24</v>
      </c>
      <c r="I83" s="6">
        <f>H83/5</f>
        <v>4.8</v>
      </c>
      <c r="J83" s="6">
        <f>I83/(52/12)</f>
        <v>1.1076923076923078</v>
      </c>
      <c r="K83" s="4">
        <f>$B83*L$5</f>
        <v>96</v>
      </c>
      <c r="L83" s="4">
        <f>K83/8</f>
        <v>12</v>
      </c>
      <c r="M83" s="4">
        <f>L83/5</f>
        <v>2.4</v>
      </c>
      <c r="N83" s="4">
        <f>M83/(52/12)</f>
        <v>0.5538461538461539</v>
      </c>
      <c r="O83" s="6">
        <f>(C83+G83+K83)/3</f>
        <v>224</v>
      </c>
      <c r="P83" s="6">
        <f>O83/8</f>
        <v>28</v>
      </c>
      <c r="Q83" s="6">
        <f>P83/5</f>
        <v>5.6</v>
      </c>
      <c r="R83" s="6">
        <f>Q83/(52/12)</f>
        <v>1.2923076923076924</v>
      </c>
    </row>
    <row r="84" spans="1:18" ht="12.75" customHeight="1">
      <c r="A84" s="24" t="s">
        <v>108</v>
      </c>
      <c r="B84" s="25"/>
      <c r="C84" s="25"/>
      <c r="D84" s="25"/>
      <c r="E84" s="25"/>
      <c r="F84" s="25"/>
      <c r="G84" s="25"/>
      <c r="H84" s="25"/>
      <c r="I84" s="25"/>
      <c r="J84" s="25"/>
      <c r="K84" s="25"/>
      <c r="L84" s="25"/>
      <c r="M84" s="25"/>
      <c r="N84" s="25"/>
      <c r="O84" s="25"/>
      <c r="P84" s="25"/>
      <c r="Q84" s="25"/>
      <c r="R84" s="25"/>
    </row>
    <row r="85" spans="1:18" ht="14.25">
      <c r="A85" s="40"/>
      <c r="B85" s="41"/>
      <c r="C85" s="41"/>
      <c r="D85" s="41"/>
      <c r="E85" s="41"/>
      <c r="F85" s="41"/>
      <c r="G85" s="41"/>
      <c r="H85" s="41"/>
      <c r="I85" s="41"/>
      <c r="J85" s="41"/>
      <c r="K85" s="41"/>
      <c r="L85" s="41"/>
      <c r="M85" s="41"/>
      <c r="N85" s="41"/>
      <c r="O85" s="41"/>
      <c r="P85" s="41"/>
      <c r="Q85" s="41"/>
      <c r="R85" s="41"/>
    </row>
    <row r="86" spans="1:18" ht="12.75">
      <c r="A86" s="73" t="s">
        <v>48</v>
      </c>
      <c r="B86" s="68"/>
      <c r="C86" s="68"/>
      <c r="D86" s="68"/>
      <c r="E86" s="68"/>
      <c r="F86" s="68"/>
      <c r="G86" s="68"/>
      <c r="H86" s="68"/>
      <c r="I86" s="68"/>
      <c r="J86" s="68"/>
      <c r="K86" s="68"/>
      <c r="L86" s="68"/>
      <c r="M86" s="68"/>
      <c r="N86" s="68"/>
      <c r="O86" s="68"/>
      <c r="P86" s="68"/>
      <c r="Q86" s="68"/>
      <c r="R86" s="68"/>
    </row>
    <row r="87" spans="1:18" ht="12.75" customHeight="1">
      <c r="A87" s="71"/>
      <c r="B87" s="71"/>
      <c r="C87" s="71"/>
      <c r="D87" s="71"/>
      <c r="E87" s="71"/>
      <c r="F87" s="71"/>
      <c r="G87" s="71"/>
      <c r="H87" s="71"/>
      <c r="I87" s="71"/>
      <c r="J87" s="71"/>
      <c r="K87" s="71"/>
      <c r="L87" s="71"/>
      <c r="M87" s="71"/>
      <c r="N87" s="71"/>
      <c r="O87" s="71"/>
      <c r="P87" s="71"/>
      <c r="Q87" s="71"/>
      <c r="R87" s="71"/>
    </row>
    <row r="88" spans="1:18" ht="12.75">
      <c r="A88" s="21" t="s">
        <v>92</v>
      </c>
      <c r="B88" s="21" t="s">
        <v>95</v>
      </c>
      <c r="C88" s="45" t="s">
        <v>62</v>
      </c>
      <c r="D88" s="53"/>
      <c r="E88" s="53"/>
      <c r="F88" s="54"/>
      <c r="G88" s="45" t="s">
        <v>63</v>
      </c>
      <c r="H88" s="53"/>
      <c r="I88" s="53"/>
      <c r="J88" s="54"/>
      <c r="K88" s="45" t="s">
        <v>64</v>
      </c>
      <c r="L88" s="53"/>
      <c r="M88" s="53"/>
      <c r="N88" s="54"/>
      <c r="O88" s="45" t="s">
        <v>65</v>
      </c>
      <c r="P88" s="43"/>
      <c r="Q88" s="43"/>
      <c r="R88" s="44"/>
    </row>
    <row r="89" spans="1:18" ht="12.75">
      <c r="A89" s="23"/>
      <c r="B89" s="23"/>
      <c r="C89" s="9" t="s">
        <v>89</v>
      </c>
      <c r="D89" s="9" t="s">
        <v>90</v>
      </c>
      <c r="E89" s="9" t="s">
        <v>91</v>
      </c>
      <c r="F89" s="9" t="s">
        <v>93</v>
      </c>
      <c r="G89" s="9" t="s">
        <v>89</v>
      </c>
      <c r="H89" s="9" t="s">
        <v>90</v>
      </c>
      <c r="I89" s="9" t="s">
        <v>91</v>
      </c>
      <c r="J89" s="9" t="s">
        <v>93</v>
      </c>
      <c r="K89" s="9" t="s">
        <v>89</v>
      </c>
      <c r="L89" s="9" t="s">
        <v>90</v>
      </c>
      <c r="M89" s="9" t="s">
        <v>91</v>
      </c>
      <c r="N89" s="9" t="s">
        <v>93</v>
      </c>
      <c r="O89" s="10" t="s">
        <v>89</v>
      </c>
      <c r="P89" s="10" t="s">
        <v>90</v>
      </c>
      <c r="Q89" s="10" t="s">
        <v>91</v>
      </c>
      <c r="R89" s="10" t="s">
        <v>93</v>
      </c>
    </row>
    <row r="90" spans="1:18" ht="12.75" customHeight="1">
      <c r="A90" s="11" t="s">
        <v>104</v>
      </c>
      <c r="B90" s="12">
        <f aca="true" t="shared" si="74" ref="B90:R90">B91+B99+B114+B117</f>
        <v>478</v>
      </c>
      <c r="C90" s="12">
        <f t="shared" si="74"/>
        <v>107072</v>
      </c>
      <c r="D90" s="12">
        <f t="shared" si="74"/>
        <v>13384</v>
      </c>
      <c r="E90" s="12">
        <f t="shared" si="74"/>
        <v>2676.8</v>
      </c>
      <c r="F90" s="12">
        <f t="shared" si="74"/>
        <v>617.7230769230771</v>
      </c>
      <c r="G90" s="12">
        <f t="shared" si="74"/>
        <v>53536</v>
      </c>
      <c r="H90" s="12">
        <f t="shared" si="74"/>
        <v>6692</v>
      </c>
      <c r="I90" s="12">
        <f t="shared" si="74"/>
        <v>1338.4</v>
      </c>
      <c r="J90" s="12">
        <f t="shared" si="74"/>
        <v>308.86153846153854</v>
      </c>
      <c r="K90" s="12">
        <f t="shared" si="74"/>
        <v>26768</v>
      </c>
      <c r="L90" s="12">
        <f t="shared" si="74"/>
        <v>3346</v>
      </c>
      <c r="M90" s="12">
        <f t="shared" si="74"/>
        <v>669.2</v>
      </c>
      <c r="N90" s="12">
        <f t="shared" si="74"/>
        <v>154.43076923076927</v>
      </c>
      <c r="O90" s="12">
        <f t="shared" si="74"/>
        <v>62458.666666666664</v>
      </c>
      <c r="P90" s="12">
        <f t="shared" si="74"/>
        <v>7807.333333333333</v>
      </c>
      <c r="Q90" s="12">
        <f t="shared" si="74"/>
        <v>1561.4666666666665</v>
      </c>
      <c r="R90" s="12">
        <f t="shared" si="74"/>
        <v>360.3384615384616</v>
      </c>
    </row>
    <row r="91" spans="1:18" ht="12.75">
      <c r="A91" s="7" t="s">
        <v>86</v>
      </c>
      <c r="B91" s="8">
        <f>SUM(B92:B98)</f>
        <v>138</v>
      </c>
      <c r="C91" s="8">
        <f aca="true" t="shared" si="75" ref="C91:R91">SUM(C92:C98)</f>
        <v>30912</v>
      </c>
      <c r="D91" s="8">
        <f t="shared" si="75"/>
        <v>3864</v>
      </c>
      <c r="E91" s="8">
        <f t="shared" si="75"/>
        <v>772.8000000000001</v>
      </c>
      <c r="F91" s="8">
        <f t="shared" si="75"/>
        <v>178.33846153846156</v>
      </c>
      <c r="G91" s="8">
        <f t="shared" si="75"/>
        <v>15456</v>
      </c>
      <c r="H91" s="8">
        <f t="shared" si="75"/>
        <v>1932</v>
      </c>
      <c r="I91" s="8">
        <f t="shared" si="75"/>
        <v>386.40000000000003</v>
      </c>
      <c r="J91" s="8">
        <f t="shared" si="75"/>
        <v>89.16923076923078</v>
      </c>
      <c r="K91" s="8">
        <f t="shared" si="75"/>
        <v>7728</v>
      </c>
      <c r="L91" s="8">
        <f t="shared" si="75"/>
        <v>966</v>
      </c>
      <c r="M91" s="8">
        <f t="shared" si="75"/>
        <v>193.20000000000002</v>
      </c>
      <c r="N91" s="8">
        <f t="shared" si="75"/>
        <v>44.58461538461539</v>
      </c>
      <c r="O91" s="8">
        <f t="shared" si="75"/>
        <v>18032.000000000004</v>
      </c>
      <c r="P91" s="8">
        <f t="shared" si="75"/>
        <v>2254.0000000000005</v>
      </c>
      <c r="Q91" s="8">
        <f t="shared" si="75"/>
        <v>450.8</v>
      </c>
      <c r="R91" s="8">
        <f t="shared" si="75"/>
        <v>104.03076923076922</v>
      </c>
    </row>
    <row r="92" spans="1:18" ht="12.75">
      <c r="A92" s="5" t="s">
        <v>60</v>
      </c>
      <c r="B92" s="6">
        <v>13</v>
      </c>
      <c r="C92" s="4">
        <f>$B92*H$6*$H$7</f>
        <v>2912</v>
      </c>
      <c r="D92" s="4">
        <f>C92/8</f>
        <v>364</v>
      </c>
      <c r="E92" s="4">
        <f>D92/5</f>
        <v>72.8</v>
      </c>
      <c r="F92" s="4">
        <f>E92/(52/12)</f>
        <v>16.8</v>
      </c>
      <c r="G92" s="6">
        <f>$B92*J$6*H$7</f>
        <v>1456</v>
      </c>
      <c r="H92" s="6">
        <f>G92/8</f>
        <v>182</v>
      </c>
      <c r="I92" s="6">
        <f>H92/5</f>
        <v>36.4</v>
      </c>
      <c r="J92" s="6">
        <f>I92/(52/12)</f>
        <v>8.4</v>
      </c>
      <c r="K92" s="4">
        <f>$B92*L$6*H$7</f>
        <v>728</v>
      </c>
      <c r="L92" s="4">
        <f>K92/8</f>
        <v>91</v>
      </c>
      <c r="M92" s="4">
        <f>L92/5</f>
        <v>18.2</v>
      </c>
      <c r="N92" s="4">
        <f>M92/(52/12)</f>
        <v>4.2</v>
      </c>
      <c r="O92" s="6">
        <f>(C92+G92+K92)/3</f>
        <v>1698.6666666666667</v>
      </c>
      <c r="P92" s="6">
        <f>O92/8</f>
        <v>212.33333333333334</v>
      </c>
      <c r="Q92" s="6">
        <f>P92/5</f>
        <v>42.46666666666667</v>
      </c>
      <c r="R92" s="6">
        <f>Q92/(52/12)</f>
        <v>9.8</v>
      </c>
    </row>
    <row r="93" spans="1:18" ht="12.75">
      <c r="A93" s="5" t="s">
        <v>61</v>
      </c>
      <c r="B93" s="6">
        <v>46</v>
      </c>
      <c r="C93" s="4">
        <f aca="true" t="shared" si="76" ref="C93:C98">$B93*H$6*$H$7</f>
        <v>10304</v>
      </c>
      <c r="D93" s="4">
        <f aca="true" t="shared" si="77" ref="D93:D98">C93/8</f>
        <v>1288</v>
      </c>
      <c r="E93" s="4">
        <f aca="true" t="shared" si="78" ref="E93:E98">D93/5</f>
        <v>257.6</v>
      </c>
      <c r="F93" s="4">
        <f aca="true" t="shared" si="79" ref="F93:F98">E93/(52/12)</f>
        <v>59.446153846153855</v>
      </c>
      <c r="G93" s="6">
        <f aca="true" t="shared" si="80" ref="G93:G98">$B93*J$6*H$7</f>
        <v>5152</v>
      </c>
      <c r="H93" s="6">
        <f aca="true" t="shared" si="81" ref="H93:H98">G93/8</f>
        <v>644</v>
      </c>
      <c r="I93" s="6">
        <f aca="true" t="shared" si="82" ref="I93:I98">H93/5</f>
        <v>128.8</v>
      </c>
      <c r="J93" s="6">
        <f aca="true" t="shared" si="83" ref="J93:J98">I93/(52/12)</f>
        <v>29.723076923076928</v>
      </c>
      <c r="K93" s="4">
        <f aca="true" t="shared" si="84" ref="K93:K98">$B93*L$6*H$7</f>
        <v>2576</v>
      </c>
      <c r="L93" s="4">
        <f aca="true" t="shared" si="85" ref="L93:L98">K93/8</f>
        <v>322</v>
      </c>
      <c r="M93" s="4">
        <f aca="true" t="shared" si="86" ref="M93:M98">L93/5</f>
        <v>64.4</v>
      </c>
      <c r="N93" s="4">
        <f aca="true" t="shared" si="87" ref="N93:N98">M93/(52/12)</f>
        <v>14.861538461538464</v>
      </c>
      <c r="O93" s="6">
        <f aca="true" t="shared" si="88" ref="O93:O98">(C93+G93+K93)/3</f>
        <v>6010.666666666667</v>
      </c>
      <c r="P93" s="6">
        <f aca="true" t="shared" si="89" ref="P93:P98">O93/8</f>
        <v>751.3333333333334</v>
      </c>
      <c r="Q93" s="6">
        <f aca="true" t="shared" si="90" ref="Q93:Q98">P93/5</f>
        <v>150.26666666666668</v>
      </c>
      <c r="R93" s="6">
        <f aca="true" t="shared" si="91" ref="R93:R98">Q93/(52/12)</f>
        <v>34.67692307692308</v>
      </c>
    </row>
    <row r="94" spans="1:18" ht="12.75">
      <c r="A94" s="5" t="s">
        <v>66</v>
      </c>
      <c r="B94" s="6">
        <v>11</v>
      </c>
      <c r="C94" s="4">
        <f t="shared" si="76"/>
        <v>2464</v>
      </c>
      <c r="D94" s="4">
        <f t="shared" si="77"/>
        <v>308</v>
      </c>
      <c r="E94" s="4">
        <f t="shared" si="78"/>
        <v>61.6</v>
      </c>
      <c r="F94" s="4">
        <f t="shared" si="79"/>
        <v>14.215384615384616</v>
      </c>
      <c r="G94" s="6">
        <f t="shared" si="80"/>
        <v>1232</v>
      </c>
      <c r="H94" s="6">
        <f t="shared" si="81"/>
        <v>154</v>
      </c>
      <c r="I94" s="6">
        <f t="shared" si="82"/>
        <v>30.8</v>
      </c>
      <c r="J94" s="6">
        <f t="shared" si="83"/>
        <v>7.107692307692308</v>
      </c>
      <c r="K94" s="4">
        <f t="shared" si="84"/>
        <v>616</v>
      </c>
      <c r="L94" s="4">
        <f t="shared" si="85"/>
        <v>77</v>
      </c>
      <c r="M94" s="4">
        <f t="shared" si="86"/>
        <v>15.4</v>
      </c>
      <c r="N94" s="4">
        <f t="shared" si="87"/>
        <v>3.553846153846154</v>
      </c>
      <c r="O94" s="6">
        <f t="shared" si="88"/>
        <v>1437.3333333333333</v>
      </c>
      <c r="P94" s="6">
        <f t="shared" si="89"/>
        <v>179.66666666666666</v>
      </c>
      <c r="Q94" s="6">
        <f t="shared" si="90"/>
        <v>35.93333333333333</v>
      </c>
      <c r="R94" s="6">
        <f t="shared" si="91"/>
        <v>8.292307692307691</v>
      </c>
    </row>
    <row r="95" spans="1:18" ht="12.75">
      <c r="A95" s="5" t="s">
        <v>96</v>
      </c>
      <c r="B95" s="6">
        <v>26</v>
      </c>
      <c r="C95" s="4">
        <f t="shared" si="76"/>
        <v>5824</v>
      </c>
      <c r="D95" s="4">
        <f t="shared" si="77"/>
        <v>728</v>
      </c>
      <c r="E95" s="4">
        <f t="shared" si="78"/>
        <v>145.6</v>
      </c>
      <c r="F95" s="4">
        <f t="shared" si="79"/>
        <v>33.6</v>
      </c>
      <c r="G95" s="6">
        <f t="shared" si="80"/>
        <v>2912</v>
      </c>
      <c r="H95" s="6">
        <f t="shared" si="81"/>
        <v>364</v>
      </c>
      <c r="I95" s="6">
        <f t="shared" si="82"/>
        <v>72.8</v>
      </c>
      <c r="J95" s="6">
        <f t="shared" si="83"/>
        <v>16.8</v>
      </c>
      <c r="K95" s="4">
        <f t="shared" si="84"/>
        <v>1456</v>
      </c>
      <c r="L95" s="4">
        <f t="shared" si="85"/>
        <v>182</v>
      </c>
      <c r="M95" s="4">
        <f t="shared" si="86"/>
        <v>36.4</v>
      </c>
      <c r="N95" s="4">
        <f t="shared" si="87"/>
        <v>8.4</v>
      </c>
      <c r="O95" s="6">
        <f t="shared" si="88"/>
        <v>3397.3333333333335</v>
      </c>
      <c r="P95" s="6">
        <f t="shared" si="89"/>
        <v>424.6666666666667</v>
      </c>
      <c r="Q95" s="6">
        <f t="shared" si="90"/>
        <v>84.93333333333334</v>
      </c>
      <c r="R95" s="6">
        <f t="shared" si="91"/>
        <v>19.6</v>
      </c>
    </row>
    <row r="96" spans="1:18" ht="12.75">
      <c r="A96" s="5" t="s">
        <v>67</v>
      </c>
      <c r="B96" s="6">
        <v>12</v>
      </c>
      <c r="C96" s="4">
        <f t="shared" si="76"/>
        <v>2688</v>
      </c>
      <c r="D96" s="4">
        <f t="shared" si="77"/>
        <v>336</v>
      </c>
      <c r="E96" s="4">
        <f t="shared" si="78"/>
        <v>67.2</v>
      </c>
      <c r="F96" s="4">
        <f t="shared" si="79"/>
        <v>15.50769230769231</v>
      </c>
      <c r="G96" s="6">
        <f t="shared" si="80"/>
        <v>1344</v>
      </c>
      <c r="H96" s="6">
        <f t="shared" si="81"/>
        <v>168</v>
      </c>
      <c r="I96" s="6">
        <f t="shared" si="82"/>
        <v>33.6</v>
      </c>
      <c r="J96" s="6">
        <f t="shared" si="83"/>
        <v>7.753846153846155</v>
      </c>
      <c r="K96" s="4">
        <f t="shared" si="84"/>
        <v>672</v>
      </c>
      <c r="L96" s="4">
        <f t="shared" si="85"/>
        <v>84</v>
      </c>
      <c r="M96" s="4">
        <f t="shared" si="86"/>
        <v>16.8</v>
      </c>
      <c r="N96" s="4">
        <f t="shared" si="87"/>
        <v>3.8769230769230774</v>
      </c>
      <c r="O96" s="6">
        <f t="shared" si="88"/>
        <v>1568</v>
      </c>
      <c r="P96" s="6">
        <f t="shared" si="89"/>
        <v>196</v>
      </c>
      <c r="Q96" s="6">
        <f t="shared" si="90"/>
        <v>39.2</v>
      </c>
      <c r="R96" s="6">
        <f t="shared" si="91"/>
        <v>9.046153846153848</v>
      </c>
    </row>
    <row r="97" spans="1:18" ht="12.75">
      <c r="A97" s="5" t="s">
        <v>68</v>
      </c>
      <c r="B97" s="6">
        <v>14</v>
      </c>
      <c r="C97" s="4">
        <f t="shared" si="76"/>
        <v>3136</v>
      </c>
      <c r="D97" s="4">
        <f t="shared" si="77"/>
        <v>392</v>
      </c>
      <c r="E97" s="4">
        <f t="shared" si="78"/>
        <v>78.4</v>
      </c>
      <c r="F97" s="4">
        <f t="shared" si="79"/>
        <v>18.092307692307696</v>
      </c>
      <c r="G97" s="6">
        <f t="shared" si="80"/>
        <v>1568</v>
      </c>
      <c r="H97" s="6">
        <f t="shared" si="81"/>
        <v>196</v>
      </c>
      <c r="I97" s="6">
        <f t="shared" si="82"/>
        <v>39.2</v>
      </c>
      <c r="J97" s="6">
        <f t="shared" si="83"/>
        <v>9.046153846153848</v>
      </c>
      <c r="K97" s="4">
        <f t="shared" si="84"/>
        <v>784</v>
      </c>
      <c r="L97" s="4">
        <f t="shared" si="85"/>
        <v>98</v>
      </c>
      <c r="M97" s="4">
        <f t="shared" si="86"/>
        <v>19.6</v>
      </c>
      <c r="N97" s="4">
        <f t="shared" si="87"/>
        <v>4.523076923076924</v>
      </c>
      <c r="O97" s="6">
        <f t="shared" si="88"/>
        <v>1829.3333333333333</v>
      </c>
      <c r="P97" s="6">
        <f t="shared" si="89"/>
        <v>228.66666666666666</v>
      </c>
      <c r="Q97" s="6">
        <f t="shared" si="90"/>
        <v>45.733333333333334</v>
      </c>
      <c r="R97" s="6">
        <f t="shared" si="91"/>
        <v>10.553846153846155</v>
      </c>
    </row>
    <row r="98" spans="1:18" ht="12.75">
      <c r="A98" s="5" t="s">
        <v>69</v>
      </c>
      <c r="B98" s="6">
        <v>16</v>
      </c>
      <c r="C98" s="4">
        <f t="shared" si="76"/>
        <v>3584</v>
      </c>
      <c r="D98" s="4">
        <f t="shared" si="77"/>
        <v>448</v>
      </c>
      <c r="E98" s="4">
        <f t="shared" si="78"/>
        <v>89.6</v>
      </c>
      <c r="F98" s="4">
        <f t="shared" si="79"/>
        <v>20.676923076923078</v>
      </c>
      <c r="G98" s="6">
        <f t="shared" si="80"/>
        <v>1792</v>
      </c>
      <c r="H98" s="6">
        <f t="shared" si="81"/>
        <v>224</v>
      </c>
      <c r="I98" s="6">
        <f t="shared" si="82"/>
        <v>44.8</v>
      </c>
      <c r="J98" s="6">
        <f t="shared" si="83"/>
        <v>10.338461538461539</v>
      </c>
      <c r="K98" s="4">
        <f t="shared" si="84"/>
        <v>896</v>
      </c>
      <c r="L98" s="4">
        <f t="shared" si="85"/>
        <v>112</v>
      </c>
      <c r="M98" s="4">
        <f t="shared" si="86"/>
        <v>22.4</v>
      </c>
      <c r="N98" s="4">
        <f t="shared" si="87"/>
        <v>5.1692307692307695</v>
      </c>
      <c r="O98" s="6">
        <f t="shared" si="88"/>
        <v>2090.6666666666665</v>
      </c>
      <c r="P98" s="6">
        <f t="shared" si="89"/>
        <v>261.3333333333333</v>
      </c>
      <c r="Q98" s="6">
        <f t="shared" si="90"/>
        <v>52.266666666666666</v>
      </c>
      <c r="R98" s="6">
        <f t="shared" si="91"/>
        <v>12.061538461538461</v>
      </c>
    </row>
    <row r="99" spans="1:18" ht="12.75">
      <c r="A99" s="7" t="s">
        <v>87</v>
      </c>
      <c r="B99" s="8">
        <f>SUM(B100:B113)</f>
        <v>291</v>
      </c>
      <c r="C99" s="8">
        <f aca="true" t="shared" si="92" ref="C99:R99">SUM(C100:C113)</f>
        <v>65184</v>
      </c>
      <c r="D99" s="8">
        <f t="shared" si="92"/>
        <v>8148</v>
      </c>
      <c r="E99" s="8">
        <f t="shared" si="92"/>
        <v>1629.6</v>
      </c>
      <c r="F99" s="8">
        <f t="shared" si="92"/>
        <v>376.0615384615385</v>
      </c>
      <c r="G99" s="8">
        <f t="shared" si="92"/>
        <v>32592</v>
      </c>
      <c r="H99" s="8">
        <f t="shared" si="92"/>
        <v>4074</v>
      </c>
      <c r="I99" s="8">
        <f t="shared" si="92"/>
        <v>814.8</v>
      </c>
      <c r="J99" s="8">
        <f t="shared" si="92"/>
        <v>188.03076923076924</v>
      </c>
      <c r="K99" s="8">
        <f t="shared" si="92"/>
        <v>16296</v>
      </c>
      <c r="L99" s="8">
        <f t="shared" si="92"/>
        <v>2037</v>
      </c>
      <c r="M99" s="8">
        <f t="shared" si="92"/>
        <v>407.4</v>
      </c>
      <c r="N99" s="8">
        <f t="shared" si="92"/>
        <v>94.01538461538462</v>
      </c>
      <c r="O99" s="8">
        <f t="shared" si="92"/>
        <v>38024</v>
      </c>
      <c r="P99" s="8">
        <f t="shared" si="92"/>
        <v>4753</v>
      </c>
      <c r="Q99" s="8">
        <f t="shared" si="92"/>
        <v>950.5999999999999</v>
      </c>
      <c r="R99" s="8">
        <f t="shared" si="92"/>
        <v>219.3692307692308</v>
      </c>
    </row>
    <row r="100" spans="1:18" ht="12.75">
      <c r="A100" s="5" t="s">
        <v>70</v>
      </c>
      <c r="B100" s="6">
        <v>29</v>
      </c>
      <c r="C100" s="4">
        <f aca="true" t="shared" si="93" ref="C100:C113">$B100*H$6*$H$7</f>
        <v>6496</v>
      </c>
      <c r="D100" s="4">
        <f aca="true" t="shared" si="94" ref="D100:D113">C100/8</f>
        <v>812</v>
      </c>
      <c r="E100" s="4">
        <f aca="true" t="shared" si="95" ref="E100:E113">D100/5</f>
        <v>162.4</v>
      </c>
      <c r="F100" s="4">
        <f aca="true" t="shared" si="96" ref="F100:F113">E100/(52/12)</f>
        <v>37.47692307692308</v>
      </c>
      <c r="G100" s="6">
        <f aca="true" t="shared" si="97" ref="G100:G113">$B100*J$6*H$7</f>
        <v>3248</v>
      </c>
      <c r="H100" s="6">
        <f aca="true" t="shared" si="98" ref="H100:H113">G100/8</f>
        <v>406</v>
      </c>
      <c r="I100" s="6">
        <f aca="true" t="shared" si="99" ref="I100:I113">H100/5</f>
        <v>81.2</v>
      </c>
      <c r="J100" s="6">
        <f aca="true" t="shared" si="100" ref="J100:J113">I100/(52/12)</f>
        <v>18.73846153846154</v>
      </c>
      <c r="K100" s="4">
        <f aca="true" t="shared" si="101" ref="K100:K113">$B100*L$6*H$7</f>
        <v>1624</v>
      </c>
      <c r="L100" s="4">
        <f aca="true" t="shared" si="102" ref="L100:L113">K100/8</f>
        <v>203</v>
      </c>
      <c r="M100" s="4">
        <f aca="true" t="shared" si="103" ref="M100:M113">L100/5</f>
        <v>40.6</v>
      </c>
      <c r="N100" s="4">
        <f aca="true" t="shared" si="104" ref="N100:N113">M100/(52/12)</f>
        <v>9.36923076923077</v>
      </c>
      <c r="O100" s="6">
        <f aca="true" t="shared" si="105" ref="O100:O113">(C100+G100+K100)/3</f>
        <v>3789.3333333333335</v>
      </c>
      <c r="P100" s="6">
        <f aca="true" t="shared" si="106" ref="P100:P113">O100/8</f>
        <v>473.6666666666667</v>
      </c>
      <c r="Q100" s="6">
        <f aca="true" t="shared" si="107" ref="Q100:Q113">P100/5</f>
        <v>94.73333333333333</v>
      </c>
      <c r="R100" s="6">
        <f aca="true" t="shared" si="108" ref="R100:R113">Q100/(52/12)</f>
        <v>21.861538461538462</v>
      </c>
    </row>
    <row r="101" spans="1:18" ht="12.75">
      <c r="A101" s="5" t="s">
        <v>71</v>
      </c>
      <c r="B101" s="6">
        <v>26</v>
      </c>
      <c r="C101" s="4">
        <f t="shared" si="93"/>
        <v>5824</v>
      </c>
      <c r="D101" s="4">
        <f t="shared" si="94"/>
        <v>728</v>
      </c>
      <c r="E101" s="4">
        <f t="shared" si="95"/>
        <v>145.6</v>
      </c>
      <c r="F101" s="4">
        <f t="shared" si="96"/>
        <v>33.6</v>
      </c>
      <c r="G101" s="6">
        <f t="shared" si="97"/>
        <v>2912</v>
      </c>
      <c r="H101" s="6">
        <f t="shared" si="98"/>
        <v>364</v>
      </c>
      <c r="I101" s="6">
        <f t="shared" si="99"/>
        <v>72.8</v>
      </c>
      <c r="J101" s="6">
        <f t="shared" si="100"/>
        <v>16.8</v>
      </c>
      <c r="K101" s="4">
        <f t="shared" si="101"/>
        <v>1456</v>
      </c>
      <c r="L101" s="4">
        <f t="shared" si="102"/>
        <v>182</v>
      </c>
      <c r="M101" s="4">
        <f t="shared" si="103"/>
        <v>36.4</v>
      </c>
      <c r="N101" s="4">
        <f t="shared" si="104"/>
        <v>8.4</v>
      </c>
      <c r="O101" s="6">
        <f t="shared" si="105"/>
        <v>3397.3333333333335</v>
      </c>
      <c r="P101" s="6">
        <f t="shared" si="106"/>
        <v>424.6666666666667</v>
      </c>
      <c r="Q101" s="6">
        <f t="shared" si="107"/>
        <v>84.93333333333334</v>
      </c>
      <c r="R101" s="6">
        <f t="shared" si="108"/>
        <v>19.6</v>
      </c>
    </row>
    <row r="102" spans="1:18" ht="12.75">
      <c r="A102" s="5" t="s">
        <v>72</v>
      </c>
      <c r="B102" s="6">
        <v>27</v>
      </c>
      <c r="C102" s="4">
        <f t="shared" si="93"/>
        <v>6048</v>
      </c>
      <c r="D102" s="4">
        <f t="shared" si="94"/>
        <v>756</v>
      </c>
      <c r="E102" s="4">
        <f t="shared" si="95"/>
        <v>151.2</v>
      </c>
      <c r="F102" s="4">
        <f t="shared" si="96"/>
        <v>34.89230769230769</v>
      </c>
      <c r="G102" s="6">
        <f t="shared" si="97"/>
        <v>3024</v>
      </c>
      <c r="H102" s="6">
        <f t="shared" si="98"/>
        <v>378</v>
      </c>
      <c r="I102" s="6">
        <f t="shared" si="99"/>
        <v>75.6</v>
      </c>
      <c r="J102" s="6">
        <f t="shared" si="100"/>
        <v>17.446153846153845</v>
      </c>
      <c r="K102" s="4">
        <f t="shared" si="101"/>
        <v>1512</v>
      </c>
      <c r="L102" s="4">
        <f t="shared" si="102"/>
        <v>189</v>
      </c>
      <c r="M102" s="4">
        <f t="shared" si="103"/>
        <v>37.8</v>
      </c>
      <c r="N102" s="4">
        <f t="shared" si="104"/>
        <v>8.723076923076922</v>
      </c>
      <c r="O102" s="6">
        <f t="shared" si="105"/>
        <v>3528</v>
      </c>
      <c r="P102" s="6">
        <f t="shared" si="106"/>
        <v>441</v>
      </c>
      <c r="Q102" s="6">
        <f t="shared" si="107"/>
        <v>88.2</v>
      </c>
      <c r="R102" s="6">
        <f t="shared" si="108"/>
        <v>20.353846153846156</v>
      </c>
    </row>
    <row r="103" spans="1:18" ht="12.75">
      <c r="A103" s="5" t="s">
        <v>73</v>
      </c>
      <c r="B103" s="6">
        <v>24</v>
      </c>
      <c r="C103" s="4">
        <f t="shared" si="93"/>
        <v>5376</v>
      </c>
      <c r="D103" s="4">
        <f t="shared" si="94"/>
        <v>672</v>
      </c>
      <c r="E103" s="4">
        <f t="shared" si="95"/>
        <v>134.4</v>
      </c>
      <c r="F103" s="4">
        <f t="shared" si="96"/>
        <v>31.01538461538462</v>
      </c>
      <c r="G103" s="6">
        <f t="shared" si="97"/>
        <v>2688</v>
      </c>
      <c r="H103" s="6">
        <f t="shared" si="98"/>
        <v>336</v>
      </c>
      <c r="I103" s="6">
        <f t="shared" si="99"/>
        <v>67.2</v>
      </c>
      <c r="J103" s="6">
        <f t="shared" si="100"/>
        <v>15.50769230769231</v>
      </c>
      <c r="K103" s="4">
        <f t="shared" si="101"/>
        <v>1344</v>
      </c>
      <c r="L103" s="4">
        <f t="shared" si="102"/>
        <v>168</v>
      </c>
      <c r="M103" s="4">
        <f t="shared" si="103"/>
        <v>33.6</v>
      </c>
      <c r="N103" s="4">
        <f t="shared" si="104"/>
        <v>7.753846153846155</v>
      </c>
      <c r="O103" s="6">
        <f t="shared" si="105"/>
        <v>3136</v>
      </c>
      <c r="P103" s="6">
        <f t="shared" si="106"/>
        <v>392</v>
      </c>
      <c r="Q103" s="6">
        <f t="shared" si="107"/>
        <v>78.4</v>
      </c>
      <c r="R103" s="6">
        <f t="shared" si="108"/>
        <v>18.092307692307696</v>
      </c>
    </row>
    <row r="104" spans="1:18" ht="12.75">
      <c r="A104" s="5" t="s">
        <v>74</v>
      </c>
      <c r="B104" s="6">
        <v>16</v>
      </c>
      <c r="C104" s="4">
        <f t="shared" si="93"/>
        <v>3584</v>
      </c>
      <c r="D104" s="4">
        <f t="shared" si="94"/>
        <v>448</v>
      </c>
      <c r="E104" s="4">
        <f t="shared" si="95"/>
        <v>89.6</v>
      </c>
      <c r="F104" s="4">
        <f t="shared" si="96"/>
        <v>20.676923076923078</v>
      </c>
      <c r="G104" s="6">
        <f t="shared" si="97"/>
        <v>1792</v>
      </c>
      <c r="H104" s="6">
        <f t="shared" si="98"/>
        <v>224</v>
      </c>
      <c r="I104" s="6">
        <f t="shared" si="99"/>
        <v>44.8</v>
      </c>
      <c r="J104" s="6">
        <f t="shared" si="100"/>
        <v>10.338461538461539</v>
      </c>
      <c r="K104" s="4">
        <f t="shared" si="101"/>
        <v>896</v>
      </c>
      <c r="L104" s="4">
        <f t="shared" si="102"/>
        <v>112</v>
      </c>
      <c r="M104" s="4">
        <f t="shared" si="103"/>
        <v>22.4</v>
      </c>
      <c r="N104" s="4">
        <f t="shared" si="104"/>
        <v>5.1692307692307695</v>
      </c>
      <c r="O104" s="6">
        <f t="shared" si="105"/>
        <v>2090.6666666666665</v>
      </c>
      <c r="P104" s="6">
        <f t="shared" si="106"/>
        <v>261.3333333333333</v>
      </c>
      <c r="Q104" s="6">
        <f t="shared" si="107"/>
        <v>52.266666666666666</v>
      </c>
      <c r="R104" s="6">
        <f t="shared" si="108"/>
        <v>12.061538461538461</v>
      </c>
    </row>
    <row r="105" spans="1:18" ht="12.75">
      <c r="A105" s="5" t="s">
        <v>75</v>
      </c>
      <c r="B105" s="6">
        <v>20</v>
      </c>
      <c r="C105" s="4">
        <f t="shared" si="93"/>
        <v>4480</v>
      </c>
      <c r="D105" s="4">
        <f t="shared" si="94"/>
        <v>560</v>
      </c>
      <c r="E105" s="4">
        <f t="shared" si="95"/>
        <v>112</v>
      </c>
      <c r="F105" s="4">
        <f t="shared" si="96"/>
        <v>25.846153846153847</v>
      </c>
      <c r="G105" s="6">
        <f t="shared" si="97"/>
        <v>2240</v>
      </c>
      <c r="H105" s="6">
        <f t="shared" si="98"/>
        <v>280</v>
      </c>
      <c r="I105" s="6">
        <f t="shared" si="99"/>
        <v>56</v>
      </c>
      <c r="J105" s="6">
        <f t="shared" si="100"/>
        <v>12.923076923076923</v>
      </c>
      <c r="K105" s="4">
        <f t="shared" si="101"/>
        <v>1120</v>
      </c>
      <c r="L105" s="4">
        <f t="shared" si="102"/>
        <v>140</v>
      </c>
      <c r="M105" s="4">
        <f t="shared" si="103"/>
        <v>28</v>
      </c>
      <c r="N105" s="4">
        <f t="shared" si="104"/>
        <v>6.461538461538462</v>
      </c>
      <c r="O105" s="6">
        <f t="shared" si="105"/>
        <v>2613.3333333333335</v>
      </c>
      <c r="P105" s="6">
        <f t="shared" si="106"/>
        <v>326.6666666666667</v>
      </c>
      <c r="Q105" s="6">
        <f t="shared" si="107"/>
        <v>65.33333333333334</v>
      </c>
      <c r="R105" s="6">
        <f t="shared" si="108"/>
        <v>15.07692307692308</v>
      </c>
    </row>
    <row r="106" spans="1:18" ht="12.75">
      <c r="A106" s="5" t="s">
        <v>76</v>
      </c>
      <c r="B106" s="6">
        <v>11</v>
      </c>
      <c r="C106" s="4">
        <f t="shared" si="93"/>
        <v>2464</v>
      </c>
      <c r="D106" s="4">
        <f t="shared" si="94"/>
        <v>308</v>
      </c>
      <c r="E106" s="4">
        <f t="shared" si="95"/>
        <v>61.6</v>
      </c>
      <c r="F106" s="4">
        <f t="shared" si="96"/>
        <v>14.215384615384616</v>
      </c>
      <c r="G106" s="6">
        <f t="shared" si="97"/>
        <v>1232</v>
      </c>
      <c r="H106" s="6">
        <f t="shared" si="98"/>
        <v>154</v>
      </c>
      <c r="I106" s="6">
        <f t="shared" si="99"/>
        <v>30.8</v>
      </c>
      <c r="J106" s="6">
        <f t="shared" si="100"/>
        <v>7.107692307692308</v>
      </c>
      <c r="K106" s="4">
        <f t="shared" si="101"/>
        <v>616</v>
      </c>
      <c r="L106" s="4">
        <f t="shared" si="102"/>
        <v>77</v>
      </c>
      <c r="M106" s="4">
        <f t="shared" si="103"/>
        <v>15.4</v>
      </c>
      <c r="N106" s="4">
        <f t="shared" si="104"/>
        <v>3.553846153846154</v>
      </c>
      <c r="O106" s="6">
        <f t="shared" si="105"/>
        <v>1437.3333333333333</v>
      </c>
      <c r="P106" s="6">
        <f t="shared" si="106"/>
        <v>179.66666666666666</v>
      </c>
      <c r="Q106" s="6">
        <f t="shared" si="107"/>
        <v>35.93333333333333</v>
      </c>
      <c r="R106" s="6">
        <f t="shared" si="108"/>
        <v>8.292307692307691</v>
      </c>
    </row>
    <row r="107" spans="1:18" ht="12.75">
      <c r="A107" s="5" t="s">
        <v>77</v>
      </c>
      <c r="B107" s="6">
        <v>13</v>
      </c>
      <c r="C107" s="4">
        <f t="shared" si="93"/>
        <v>2912</v>
      </c>
      <c r="D107" s="4">
        <f t="shared" si="94"/>
        <v>364</v>
      </c>
      <c r="E107" s="4">
        <f t="shared" si="95"/>
        <v>72.8</v>
      </c>
      <c r="F107" s="4">
        <f t="shared" si="96"/>
        <v>16.8</v>
      </c>
      <c r="G107" s="6">
        <f t="shared" si="97"/>
        <v>1456</v>
      </c>
      <c r="H107" s="6">
        <f t="shared" si="98"/>
        <v>182</v>
      </c>
      <c r="I107" s="6">
        <f t="shared" si="99"/>
        <v>36.4</v>
      </c>
      <c r="J107" s="6">
        <f t="shared" si="100"/>
        <v>8.4</v>
      </c>
      <c r="K107" s="4">
        <f t="shared" si="101"/>
        <v>728</v>
      </c>
      <c r="L107" s="4">
        <f t="shared" si="102"/>
        <v>91</v>
      </c>
      <c r="M107" s="4">
        <f t="shared" si="103"/>
        <v>18.2</v>
      </c>
      <c r="N107" s="4">
        <f t="shared" si="104"/>
        <v>4.2</v>
      </c>
      <c r="O107" s="6">
        <f t="shared" si="105"/>
        <v>1698.6666666666667</v>
      </c>
      <c r="P107" s="6">
        <f t="shared" si="106"/>
        <v>212.33333333333334</v>
      </c>
      <c r="Q107" s="6">
        <f t="shared" si="107"/>
        <v>42.46666666666667</v>
      </c>
      <c r="R107" s="6">
        <f t="shared" si="108"/>
        <v>9.8</v>
      </c>
    </row>
    <row r="108" spans="1:18" ht="12.75">
      <c r="A108" s="5" t="s">
        <v>97</v>
      </c>
      <c r="B108" s="6">
        <v>46</v>
      </c>
      <c r="C108" s="4">
        <f t="shared" si="93"/>
        <v>10304</v>
      </c>
      <c r="D108" s="4">
        <f t="shared" si="94"/>
        <v>1288</v>
      </c>
      <c r="E108" s="4">
        <f t="shared" si="95"/>
        <v>257.6</v>
      </c>
      <c r="F108" s="4">
        <f t="shared" si="96"/>
        <v>59.446153846153855</v>
      </c>
      <c r="G108" s="6">
        <f t="shared" si="97"/>
        <v>5152</v>
      </c>
      <c r="H108" s="6">
        <f t="shared" si="98"/>
        <v>644</v>
      </c>
      <c r="I108" s="6">
        <f t="shared" si="99"/>
        <v>128.8</v>
      </c>
      <c r="J108" s="6">
        <f t="shared" si="100"/>
        <v>29.723076923076928</v>
      </c>
      <c r="K108" s="4">
        <f t="shared" si="101"/>
        <v>2576</v>
      </c>
      <c r="L108" s="4">
        <f t="shared" si="102"/>
        <v>322</v>
      </c>
      <c r="M108" s="4">
        <f t="shared" si="103"/>
        <v>64.4</v>
      </c>
      <c r="N108" s="4">
        <f t="shared" si="104"/>
        <v>14.861538461538464</v>
      </c>
      <c r="O108" s="6">
        <f t="shared" si="105"/>
        <v>6010.666666666667</v>
      </c>
      <c r="P108" s="6">
        <f t="shared" si="106"/>
        <v>751.3333333333334</v>
      </c>
      <c r="Q108" s="6">
        <f t="shared" si="107"/>
        <v>150.26666666666668</v>
      </c>
      <c r="R108" s="6">
        <f t="shared" si="108"/>
        <v>34.67692307692308</v>
      </c>
    </row>
    <row r="109" spans="1:18" ht="12.75">
      <c r="A109" s="5" t="s">
        <v>78</v>
      </c>
      <c r="B109" s="6">
        <v>16</v>
      </c>
      <c r="C109" s="4">
        <f t="shared" si="93"/>
        <v>3584</v>
      </c>
      <c r="D109" s="4">
        <f t="shared" si="94"/>
        <v>448</v>
      </c>
      <c r="E109" s="4">
        <f t="shared" si="95"/>
        <v>89.6</v>
      </c>
      <c r="F109" s="4">
        <f t="shared" si="96"/>
        <v>20.676923076923078</v>
      </c>
      <c r="G109" s="6">
        <f t="shared" si="97"/>
        <v>1792</v>
      </c>
      <c r="H109" s="6">
        <f t="shared" si="98"/>
        <v>224</v>
      </c>
      <c r="I109" s="6">
        <f t="shared" si="99"/>
        <v>44.8</v>
      </c>
      <c r="J109" s="6">
        <f t="shared" si="100"/>
        <v>10.338461538461539</v>
      </c>
      <c r="K109" s="4">
        <f t="shared" si="101"/>
        <v>896</v>
      </c>
      <c r="L109" s="4">
        <f t="shared" si="102"/>
        <v>112</v>
      </c>
      <c r="M109" s="4">
        <f t="shared" si="103"/>
        <v>22.4</v>
      </c>
      <c r="N109" s="4">
        <f t="shared" si="104"/>
        <v>5.1692307692307695</v>
      </c>
      <c r="O109" s="6">
        <f t="shared" si="105"/>
        <v>2090.6666666666665</v>
      </c>
      <c r="P109" s="6">
        <f t="shared" si="106"/>
        <v>261.3333333333333</v>
      </c>
      <c r="Q109" s="6">
        <f t="shared" si="107"/>
        <v>52.266666666666666</v>
      </c>
      <c r="R109" s="6">
        <f t="shared" si="108"/>
        <v>12.061538461538461</v>
      </c>
    </row>
    <row r="110" spans="1:18" ht="12.75">
      <c r="A110" s="5" t="s">
        <v>79</v>
      </c>
      <c r="B110" s="6">
        <v>25</v>
      </c>
      <c r="C110" s="4">
        <f t="shared" si="93"/>
        <v>5600</v>
      </c>
      <c r="D110" s="4">
        <f t="shared" si="94"/>
        <v>700</v>
      </c>
      <c r="E110" s="4">
        <f t="shared" si="95"/>
        <v>140</v>
      </c>
      <c r="F110" s="4">
        <f t="shared" si="96"/>
        <v>32.30769230769231</v>
      </c>
      <c r="G110" s="6">
        <f t="shared" si="97"/>
        <v>2800</v>
      </c>
      <c r="H110" s="6">
        <f t="shared" si="98"/>
        <v>350</v>
      </c>
      <c r="I110" s="6">
        <f t="shared" si="99"/>
        <v>70</v>
      </c>
      <c r="J110" s="6">
        <f t="shared" si="100"/>
        <v>16.153846153846153</v>
      </c>
      <c r="K110" s="4">
        <f t="shared" si="101"/>
        <v>1400</v>
      </c>
      <c r="L110" s="4">
        <f t="shared" si="102"/>
        <v>175</v>
      </c>
      <c r="M110" s="4">
        <f t="shared" si="103"/>
        <v>35</v>
      </c>
      <c r="N110" s="4">
        <f t="shared" si="104"/>
        <v>8.076923076923077</v>
      </c>
      <c r="O110" s="6">
        <f t="shared" si="105"/>
        <v>3266.6666666666665</v>
      </c>
      <c r="P110" s="6">
        <f t="shared" si="106"/>
        <v>408.3333333333333</v>
      </c>
      <c r="Q110" s="6">
        <f t="shared" si="107"/>
        <v>81.66666666666666</v>
      </c>
      <c r="R110" s="6">
        <f t="shared" si="108"/>
        <v>18.846153846153847</v>
      </c>
    </row>
    <row r="111" spans="1:18" ht="12.75">
      <c r="A111" s="5" t="s">
        <v>99</v>
      </c>
      <c r="B111" s="6">
        <v>16</v>
      </c>
      <c r="C111" s="4">
        <f t="shared" si="93"/>
        <v>3584</v>
      </c>
      <c r="D111" s="4">
        <f t="shared" si="94"/>
        <v>448</v>
      </c>
      <c r="E111" s="4">
        <f t="shared" si="95"/>
        <v>89.6</v>
      </c>
      <c r="F111" s="4">
        <f t="shared" si="96"/>
        <v>20.676923076923078</v>
      </c>
      <c r="G111" s="6">
        <f t="shared" si="97"/>
        <v>1792</v>
      </c>
      <c r="H111" s="6">
        <f t="shared" si="98"/>
        <v>224</v>
      </c>
      <c r="I111" s="6">
        <f t="shared" si="99"/>
        <v>44.8</v>
      </c>
      <c r="J111" s="6">
        <f t="shared" si="100"/>
        <v>10.338461538461539</v>
      </c>
      <c r="K111" s="4">
        <f t="shared" si="101"/>
        <v>896</v>
      </c>
      <c r="L111" s="4">
        <f t="shared" si="102"/>
        <v>112</v>
      </c>
      <c r="M111" s="4">
        <f t="shared" si="103"/>
        <v>22.4</v>
      </c>
      <c r="N111" s="4">
        <f t="shared" si="104"/>
        <v>5.1692307692307695</v>
      </c>
      <c r="O111" s="6">
        <f t="shared" si="105"/>
        <v>2090.6666666666665</v>
      </c>
      <c r="P111" s="6">
        <f t="shared" si="106"/>
        <v>261.3333333333333</v>
      </c>
      <c r="Q111" s="6">
        <f t="shared" si="107"/>
        <v>52.266666666666666</v>
      </c>
      <c r="R111" s="6">
        <f t="shared" si="108"/>
        <v>12.061538461538461</v>
      </c>
    </row>
    <row r="112" spans="1:18" ht="12.75">
      <c r="A112" s="5" t="s">
        <v>80</v>
      </c>
      <c r="B112" s="6">
        <v>7</v>
      </c>
      <c r="C112" s="4">
        <f t="shared" si="93"/>
        <v>1568</v>
      </c>
      <c r="D112" s="4">
        <f t="shared" si="94"/>
        <v>196</v>
      </c>
      <c r="E112" s="4">
        <f t="shared" si="95"/>
        <v>39.2</v>
      </c>
      <c r="F112" s="4">
        <f t="shared" si="96"/>
        <v>9.046153846153848</v>
      </c>
      <c r="G112" s="6">
        <f t="shared" si="97"/>
        <v>784</v>
      </c>
      <c r="H112" s="6">
        <f t="shared" si="98"/>
        <v>98</v>
      </c>
      <c r="I112" s="6">
        <f t="shared" si="99"/>
        <v>19.6</v>
      </c>
      <c r="J112" s="6">
        <f t="shared" si="100"/>
        <v>4.523076923076924</v>
      </c>
      <c r="K112" s="4">
        <f t="shared" si="101"/>
        <v>392</v>
      </c>
      <c r="L112" s="4">
        <f t="shared" si="102"/>
        <v>49</v>
      </c>
      <c r="M112" s="4">
        <f t="shared" si="103"/>
        <v>9.8</v>
      </c>
      <c r="N112" s="4">
        <f t="shared" si="104"/>
        <v>2.261538461538462</v>
      </c>
      <c r="O112" s="6">
        <f t="shared" si="105"/>
        <v>914.6666666666666</v>
      </c>
      <c r="P112" s="6">
        <f t="shared" si="106"/>
        <v>114.33333333333333</v>
      </c>
      <c r="Q112" s="6">
        <f t="shared" si="107"/>
        <v>22.866666666666667</v>
      </c>
      <c r="R112" s="6">
        <f t="shared" si="108"/>
        <v>5.276923076923078</v>
      </c>
    </row>
    <row r="113" spans="1:18" ht="12.75">
      <c r="A113" s="5" t="s">
        <v>81</v>
      </c>
      <c r="B113" s="6">
        <v>15</v>
      </c>
      <c r="C113" s="4">
        <f t="shared" si="93"/>
        <v>3360</v>
      </c>
      <c r="D113" s="4">
        <f t="shared" si="94"/>
        <v>420</v>
      </c>
      <c r="E113" s="4">
        <f t="shared" si="95"/>
        <v>84</v>
      </c>
      <c r="F113" s="4">
        <f t="shared" si="96"/>
        <v>19.384615384615387</v>
      </c>
      <c r="G113" s="6">
        <f t="shared" si="97"/>
        <v>1680</v>
      </c>
      <c r="H113" s="6">
        <f t="shared" si="98"/>
        <v>210</v>
      </c>
      <c r="I113" s="6">
        <f t="shared" si="99"/>
        <v>42</v>
      </c>
      <c r="J113" s="6">
        <f t="shared" si="100"/>
        <v>9.692307692307693</v>
      </c>
      <c r="K113" s="4">
        <f t="shared" si="101"/>
        <v>840</v>
      </c>
      <c r="L113" s="4">
        <f t="shared" si="102"/>
        <v>105</v>
      </c>
      <c r="M113" s="4">
        <f t="shared" si="103"/>
        <v>21</v>
      </c>
      <c r="N113" s="4">
        <f t="shared" si="104"/>
        <v>4.846153846153847</v>
      </c>
      <c r="O113" s="6">
        <f t="shared" si="105"/>
        <v>1960</v>
      </c>
      <c r="P113" s="6">
        <f t="shared" si="106"/>
        <v>245</v>
      </c>
      <c r="Q113" s="6">
        <f t="shared" si="107"/>
        <v>49</v>
      </c>
      <c r="R113" s="6">
        <f t="shared" si="108"/>
        <v>11.307692307692308</v>
      </c>
    </row>
    <row r="114" spans="1:18" ht="12.75">
      <c r="A114" s="7" t="s">
        <v>98</v>
      </c>
      <c r="B114" s="8">
        <f aca="true" t="shared" si="109" ref="B114:R114">SUM(B115:B116)</f>
        <v>28</v>
      </c>
      <c r="C114" s="8">
        <f t="shared" si="109"/>
        <v>6272</v>
      </c>
      <c r="D114" s="8">
        <f t="shared" si="109"/>
        <v>784</v>
      </c>
      <c r="E114" s="8">
        <f t="shared" si="109"/>
        <v>156.8</v>
      </c>
      <c r="F114" s="8">
        <f t="shared" si="109"/>
        <v>36.18461538461539</v>
      </c>
      <c r="G114" s="8">
        <f t="shared" si="109"/>
        <v>3136</v>
      </c>
      <c r="H114" s="8">
        <f t="shared" si="109"/>
        <v>392</v>
      </c>
      <c r="I114" s="8">
        <f t="shared" si="109"/>
        <v>78.4</v>
      </c>
      <c r="J114" s="8">
        <f t="shared" si="109"/>
        <v>18.092307692307696</v>
      </c>
      <c r="K114" s="8">
        <f t="shared" si="109"/>
        <v>1568</v>
      </c>
      <c r="L114" s="8">
        <f t="shared" si="109"/>
        <v>196</v>
      </c>
      <c r="M114" s="8">
        <f t="shared" si="109"/>
        <v>39.2</v>
      </c>
      <c r="N114" s="8">
        <f t="shared" si="109"/>
        <v>9.046153846153848</v>
      </c>
      <c r="O114" s="8">
        <f t="shared" si="109"/>
        <v>3658.666666666667</v>
      </c>
      <c r="P114" s="8">
        <f t="shared" si="109"/>
        <v>457.33333333333337</v>
      </c>
      <c r="Q114" s="8">
        <f t="shared" si="109"/>
        <v>91.46666666666667</v>
      </c>
      <c r="R114" s="8">
        <f t="shared" si="109"/>
        <v>21.10769230769231</v>
      </c>
    </row>
    <row r="115" spans="1:18" ht="12.75">
      <c r="A115" s="5" t="s">
        <v>82</v>
      </c>
      <c r="B115" s="6">
        <v>5</v>
      </c>
      <c r="C115" s="4">
        <f>$B115*H$6*$H$7</f>
        <v>1120</v>
      </c>
      <c r="D115" s="4">
        <f>C115/8</f>
        <v>140</v>
      </c>
      <c r="E115" s="4">
        <f>D115/5</f>
        <v>28</v>
      </c>
      <c r="F115" s="4">
        <f>E115/(52/12)</f>
        <v>6.461538461538462</v>
      </c>
      <c r="G115" s="6">
        <f>$B115*J$6*H$7</f>
        <v>560</v>
      </c>
      <c r="H115" s="6">
        <f>G115/8</f>
        <v>70</v>
      </c>
      <c r="I115" s="6">
        <f>H115/5</f>
        <v>14</v>
      </c>
      <c r="J115" s="6">
        <f>I115/(52/12)</f>
        <v>3.230769230769231</v>
      </c>
      <c r="K115" s="4">
        <f>$B115*L$6*H$7</f>
        <v>280</v>
      </c>
      <c r="L115" s="4">
        <f>K115/8</f>
        <v>35</v>
      </c>
      <c r="M115" s="4">
        <f>L115/5</f>
        <v>7</v>
      </c>
      <c r="N115" s="4">
        <f>M115/(52/12)</f>
        <v>1.6153846153846154</v>
      </c>
      <c r="O115" s="6">
        <f>(C115+G115+K115)/3</f>
        <v>653.3333333333334</v>
      </c>
      <c r="P115" s="6">
        <f>O115/8</f>
        <v>81.66666666666667</v>
      </c>
      <c r="Q115" s="6">
        <f>P115/5</f>
        <v>16.333333333333336</v>
      </c>
      <c r="R115" s="6">
        <f>Q115/(52/12)</f>
        <v>3.76923076923077</v>
      </c>
    </row>
    <row r="116" spans="1:18" ht="12.75">
      <c r="A116" s="5" t="s">
        <v>83</v>
      </c>
      <c r="B116" s="6">
        <v>23</v>
      </c>
      <c r="C116" s="4">
        <f>$B116*H$6*$H$7</f>
        <v>5152</v>
      </c>
      <c r="D116" s="4">
        <f>C116/8</f>
        <v>644</v>
      </c>
      <c r="E116" s="4">
        <f>D116/5</f>
        <v>128.8</v>
      </c>
      <c r="F116" s="4">
        <f>E116/(52/12)</f>
        <v>29.723076923076928</v>
      </c>
      <c r="G116" s="6">
        <f>$B116*J$6*H$7</f>
        <v>2576</v>
      </c>
      <c r="H116" s="6">
        <f>G116/8</f>
        <v>322</v>
      </c>
      <c r="I116" s="6">
        <f>H116/5</f>
        <v>64.4</v>
      </c>
      <c r="J116" s="6">
        <f>I116/(52/12)</f>
        <v>14.861538461538464</v>
      </c>
      <c r="K116" s="4">
        <f>$B116*L$6*H$7</f>
        <v>1288</v>
      </c>
      <c r="L116" s="4">
        <f>K116/8</f>
        <v>161</v>
      </c>
      <c r="M116" s="4">
        <f>L116/5</f>
        <v>32.2</v>
      </c>
      <c r="N116" s="4">
        <f>M116/(52/12)</f>
        <v>7.430769230769232</v>
      </c>
      <c r="O116" s="6">
        <f>(C116+G116+K116)/3</f>
        <v>3005.3333333333335</v>
      </c>
      <c r="P116" s="6">
        <f>O116/8</f>
        <v>375.6666666666667</v>
      </c>
      <c r="Q116" s="6">
        <f>P116/5</f>
        <v>75.13333333333334</v>
      </c>
      <c r="R116" s="6">
        <f>Q116/(52/12)</f>
        <v>17.33846153846154</v>
      </c>
    </row>
    <row r="117" spans="1:18" ht="12.75">
      <c r="A117" s="7" t="s">
        <v>88</v>
      </c>
      <c r="B117" s="8">
        <f>SUM(B118:B119)</f>
        <v>21</v>
      </c>
      <c r="C117" s="8">
        <f aca="true" t="shared" si="110" ref="C117:R117">SUM(C118:C119)</f>
        <v>4704</v>
      </c>
      <c r="D117" s="8">
        <f t="shared" si="110"/>
        <v>588</v>
      </c>
      <c r="E117" s="8">
        <f t="shared" si="110"/>
        <v>117.6</v>
      </c>
      <c r="F117" s="8">
        <f t="shared" si="110"/>
        <v>27.13846153846154</v>
      </c>
      <c r="G117" s="8">
        <f t="shared" si="110"/>
        <v>2352</v>
      </c>
      <c r="H117" s="8">
        <f t="shared" si="110"/>
        <v>294</v>
      </c>
      <c r="I117" s="8">
        <f t="shared" si="110"/>
        <v>58.8</v>
      </c>
      <c r="J117" s="8">
        <f t="shared" si="110"/>
        <v>13.56923076923077</v>
      </c>
      <c r="K117" s="8">
        <f t="shared" si="110"/>
        <v>1176</v>
      </c>
      <c r="L117" s="8">
        <f t="shared" si="110"/>
        <v>147</v>
      </c>
      <c r="M117" s="8">
        <f t="shared" si="110"/>
        <v>29.4</v>
      </c>
      <c r="N117" s="8">
        <f t="shared" si="110"/>
        <v>6.784615384615385</v>
      </c>
      <c r="O117" s="8">
        <f t="shared" si="110"/>
        <v>2744</v>
      </c>
      <c r="P117" s="8">
        <f t="shared" si="110"/>
        <v>343</v>
      </c>
      <c r="Q117" s="8">
        <f t="shared" si="110"/>
        <v>68.6</v>
      </c>
      <c r="R117" s="8">
        <f t="shared" si="110"/>
        <v>15.830769230769231</v>
      </c>
    </row>
    <row r="118" spans="1:18" ht="12.75">
      <c r="A118" s="5" t="s">
        <v>84</v>
      </c>
      <c r="B118" s="6">
        <v>12</v>
      </c>
      <c r="C118" s="4">
        <f>$B118*H$6*$H$7</f>
        <v>2688</v>
      </c>
      <c r="D118" s="4">
        <f>C118/8</f>
        <v>336</v>
      </c>
      <c r="E118" s="4">
        <f>D118/5</f>
        <v>67.2</v>
      </c>
      <c r="F118" s="4">
        <f>E118/(52/12)</f>
        <v>15.50769230769231</v>
      </c>
      <c r="G118" s="6">
        <f>$B118*J$6*H$7</f>
        <v>1344</v>
      </c>
      <c r="H118" s="6">
        <f>G118/8</f>
        <v>168</v>
      </c>
      <c r="I118" s="6">
        <f>H118/5</f>
        <v>33.6</v>
      </c>
      <c r="J118" s="6">
        <f>I118/(52/12)</f>
        <v>7.753846153846155</v>
      </c>
      <c r="K118" s="4">
        <f>$B118*L$6*H$7</f>
        <v>672</v>
      </c>
      <c r="L118" s="4">
        <f>K118/8</f>
        <v>84</v>
      </c>
      <c r="M118" s="4">
        <f>L118/5</f>
        <v>16.8</v>
      </c>
      <c r="N118" s="4">
        <f>M118/(52/12)</f>
        <v>3.8769230769230774</v>
      </c>
      <c r="O118" s="6">
        <f>(C118+G118+K118)/3</f>
        <v>1568</v>
      </c>
      <c r="P118" s="6">
        <f>O118/8</f>
        <v>196</v>
      </c>
      <c r="Q118" s="6">
        <f>P118/5</f>
        <v>39.2</v>
      </c>
      <c r="R118" s="6">
        <f>Q118/(52/12)</f>
        <v>9.046153846153848</v>
      </c>
    </row>
    <row r="119" spans="1:18" ht="12.75">
      <c r="A119" s="5" t="s">
        <v>85</v>
      </c>
      <c r="B119" s="6">
        <v>9</v>
      </c>
      <c r="C119" s="4">
        <f>$B119*H$6*$H$7</f>
        <v>2016</v>
      </c>
      <c r="D119" s="4">
        <f>C119/8</f>
        <v>252</v>
      </c>
      <c r="E119" s="4">
        <f>D119/5</f>
        <v>50.4</v>
      </c>
      <c r="F119" s="4">
        <f>E119/(52/12)</f>
        <v>11.630769230769232</v>
      </c>
      <c r="G119" s="6">
        <f>$B119*J$6*H$7</f>
        <v>1008</v>
      </c>
      <c r="H119" s="6">
        <f>G119/8</f>
        <v>126</v>
      </c>
      <c r="I119" s="6">
        <f>H119/5</f>
        <v>25.2</v>
      </c>
      <c r="J119" s="6">
        <f>I119/(52/12)</f>
        <v>5.815384615384616</v>
      </c>
      <c r="K119" s="4">
        <f>$B119*L$6*H$7</f>
        <v>504</v>
      </c>
      <c r="L119" s="4">
        <f>K119/8</f>
        <v>63</v>
      </c>
      <c r="M119" s="4">
        <f>L119/5</f>
        <v>12.6</v>
      </c>
      <c r="N119" s="4">
        <f>M119/(52/12)</f>
        <v>2.907692307692308</v>
      </c>
      <c r="O119" s="6">
        <f>(C119+G119+K119)/3</f>
        <v>1176</v>
      </c>
      <c r="P119" s="6">
        <f>O119/8</f>
        <v>147</v>
      </c>
      <c r="Q119" s="6">
        <f>P119/5</f>
        <v>29.4</v>
      </c>
      <c r="R119" s="6">
        <f>Q119/(52/12)</f>
        <v>6.7846153846153845</v>
      </c>
    </row>
    <row r="120" spans="1:18" ht="12.75" customHeight="1">
      <c r="A120" s="24" t="s">
        <v>108</v>
      </c>
      <c r="B120" s="25"/>
      <c r="C120" s="25"/>
      <c r="D120" s="25"/>
      <c r="E120" s="25"/>
      <c r="F120" s="25"/>
      <c r="G120" s="25"/>
      <c r="H120" s="25"/>
      <c r="I120" s="25"/>
      <c r="J120" s="25"/>
      <c r="K120" s="25"/>
      <c r="L120" s="25"/>
      <c r="M120" s="25"/>
      <c r="N120" s="25"/>
      <c r="O120" s="25"/>
      <c r="P120" s="25"/>
      <c r="Q120" s="25"/>
      <c r="R120" s="25"/>
    </row>
    <row r="121" spans="1:18" ht="14.25">
      <c r="A121" s="40"/>
      <c r="B121" s="41"/>
      <c r="C121" s="41"/>
      <c r="D121" s="41"/>
      <c r="E121" s="41"/>
      <c r="F121" s="41"/>
      <c r="G121" s="41"/>
      <c r="H121" s="41"/>
      <c r="I121" s="41"/>
      <c r="J121" s="41"/>
      <c r="K121" s="41"/>
      <c r="L121" s="41"/>
      <c r="M121" s="41"/>
      <c r="N121" s="41"/>
      <c r="O121" s="41"/>
      <c r="P121" s="41"/>
      <c r="Q121" s="41"/>
      <c r="R121" s="41"/>
    </row>
    <row r="122" spans="1:18" ht="12.75">
      <c r="A122" s="34" t="s">
        <v>49</v>
      </c>
      <c r="B122" s="68"/>
      <c r="C122" s="68"/>
      <c r="D122" s="68"/>
      <c r="E122" s="68"/>
      <c r="F122" s="68"/>
      <c r="G122" s="68"/>
      <c r="H122" s="68"/>
      <c r="I122" s="68"/>
      <c r="J122" s="68"/>
      <c r="K122" s="68"/>
      <c r="L122" s="68"/>
      <c r="M122" s="68"/>
      <c r="N122" s="68"/>
      <c r="O122" s="68"/>
      <c r="P122" s="68"/>
      <c r="Q122" s="68"/>
      <c r="R122" s="69"/>
    </row>
    <row r="123" spans="1:18" ht="12.75" customHeight="1">
      <c r="A123" s="70"/>
      <c r="B123" s="71"/>
      <c r="C123" s="71"/>
      <c r="D123" s="71"/>
      <c r="E123" s="71"/>
      <c r="F123" s="71"/>
      <c r="G123" s="71"/>
      <c r="H123" s="71"/>
      <c r="I123" s="71"/>
      <c r="J123" s="71"/>
      <c r="K123" s="71"/>
      <c r="L123" s="71"/>
      <c r="M123" s="71"/>
      <c r="N123" s="71"/>
      <c r="O123" s="71"/>
      <c r="P123" s="71"/>
      <c r="Q123" s="71"/>
      <c r="R123" s="72"/>
    </row>
    <row r="124" spans="1:18" ht="12.75">
      <c r="A124" s="56" t="s">
        <v>92</v>
      </c>
      <c r="B124" s="21" t="s">
        <v>101</v>
      </c>
      <c r="C124" s="45" t="s">
        <v>62</v>
      </c>
      <c r="D124" s="43"/>
      <c r="E124" s="43"/>
      <c r="F124" s="44"/>
      <c r="G124" s="45" t="s">
        <v>63</v>
      </c>
      <c r="H124" s="43"/>
      <c r="I124" s="43"/>
      <c r="J124" s="44"/>
      <c r="K124" s="45" t="s">
        <v>64</v>
      </c>
      <c r="L124" s="43"/>
      <c r="M124" s="43"/>
      <c r="N124" s="44"/>
      <c r="O124" s="45" t="s">
        <v>65</v>
      </c>
      <c r="P124" s="43"/>
      <c r="Q124" s="43"/>
      <c r="R124" s="44"/>
    </row>
    <row r="125" spans="1:18" ht="12.75">
      <c r="A125" s="57"/>
      <c r="B125" s="55"/>
      <c r="C125" s="9" t="s">
        <v>89</v>
      </c>
      <c r="D125" s="9" t="s">
        <v>90</v>
      </c>
      <c r="E125" s="9" t="s">
        <v>91</v>
      </c>
      <c r="F125" s="9" t="s">
        <v>93</v>
      </c>
      <c r="G125" s="9" t="s">
        <v>89</v>
      </c>
      <c r="H125" s="9" t="s">
        <v>90</v>
      </c>
      <c r="I125" s="9" t="s">
        <v>91</v>
      </c>
      <c r="J125" s="9" t="s">
        <v>93</v>
      </c>
      <c r="K125" s="9" t="s">
        <v>89</v>
      </c>
      <c r="L125" s="9" t="s">
        <v>90</v>
      </c>
      <c r="M125" s="9" t="s">
        <v>91</v>
      </c>
      <c r="N125" s="9" t="s">
        <v>93</v>
      </c>
      <c r="O125" s="10" t="s">
        <v>89</v>
      </c>
      <c r="P125" s="10" t="s">
        <v>90</v>
      </c>
      <c r="Q125" s="10" t="s">
        <v>91</v>
      </c>
      <c r="R125" s="9" t="s">
        <v>93</v>
      </c>
    </row>
    <row r="126" spans="1:18" ht="12.75" customHeight="1">
      <c r="A126" s="11" t="s">
        <v>104</v>
      </c>
      <c r="B126" s="12">
        <f aca="true" t="shared" si="111" ref="B126:R126">B127+B135+B150+B153</f>
        <v>3835</v>
      </c>
      <c r="C126" s="12">
        <f t="shared" si="111"/>
        <v>128768</v>
      </c>
      <c r="D126" s="12">
        <f t="shared" si="111"/>
        <v>16096</v>
      </c>
      <c r="E126" s="12">
        <f t="shared" si="111"/>
        <v>3219.2000000000007</v>
      </c>
      <c r="F126" s="12">
        <f t="shared" si="111"/>
        <v>742.8923076923078</v>
      </c>
      <c r="G126" s="12">
        <f t="shared" si="111"/>
        <v>64384</v>
      </c>
      <c r="H126" s="12">
        <f t="shared" si="111"/>
        <v>8048</v>
      </c>
      <c r="I126" s="12">
        <f t="shared" si="111"/>
        <v>1609.6000000000004</v>
      </c>
      <c r="J126" s="12">
        <f t="shared" si="111"/>
        <v>371.4461538461539</v>
      </c>
      <c r="K126" s="12">
        <f t="shared" si="111"/>
        <v>32192</v>
      </c>
      <c r="L126" s="12">
        <f t="shared" si="111"/>
        <v>4024</v>
      </c>
      <c r="M126" s="12">
        <f t="shared" si="111"/>
        <v>804.8000000000002</v>
      </c>
      <c r="N126" s="12">
        <f t="shared" si="111"/>
        <v>185.72307692307695</v>
      </c>
      <c r="O126" s="12">
        <f t="shared" si="111"/>
        <v>75114.66666666667</v>
      </c>
      <c r="P126" s="12">
        <f t="shared" si="111"/>
        <v>9389.333333333334</v>
      </c>
      <c r="Q126" s="12">
        <f t="shared" si="111"/>
        <v>1877.8666666666666</v>
      </c>
      <c r="R126" s="12">
        <f t="shared" si="111"/>
        <v>433.3538461538461</v>
      </c>
    </row>
    <row r="127" spans="1:18" ht="12.75">
      <c r="A127" s="7" t="s">
        <v>86</v>
      </c>
      <c r="B127" s="8">
        <f>SUM(B128:B134)</f>
        <v>1105</v>
      </c>
      <c r="C127" s="8">
        <f aca="true" t="shared" si="112" ref="C127:R127">SUM(C128:C134)</f>
        <v>37120</v>
      </c>
      <c r="D127" s="8">
        <f t="shared" si="112"/>
        <v>4640</v>
      </c>
      <c r="E127" s="8">
        <f t="shared" si="112"/>
        <v>928</v>
      </c>
      <c r="F127" s="8">
        <f t="shared" si="112"/>
        <v>214.1538461538462</v>
      </c>
      <c r="G127" s="8">
        <f t="shared" si="112"/>
        <v>18560</v>
      </c>
      <c r="H127" s="8">
        <f t="shared" si="112"/>
        <v>2320</v>
      </c>
      <c r="I127" s="8">
        <f t="shared" si="112"/>
        <v>464</v>
      </c>
      <c r="J127" s="8">
        <f t="shared" si="112"/>
        <v>107.0769230769231</v>
      </c>
      <c r="K127" s="8">
        <f t="shared" si="112"/>
        <v>9280</v>
      </c>
      <c r="L127" s="8">
        <f t="shared" si="112"/>
        <v>1160</v>
      </c>
      <c r="M127" s="8">
        <f t="shared" si="112"/>
        <v>232</v>
      </c>
      <c r="N127" s="8">
        <f t="shared" si="112"/>
        <v>53.53846153846155</v>
      </c>
      <c r="O127" s="8">
        <f>SUM(O128:O134)</f>
        <v>21653.333333333332</v>
      </c>
      <c r="P127" s="8">
        <f t="shared" si="112"/>
        <v>2706.6666666666665</v>
      </c>
      <c r="Q127" s="8">
        <f t="shared" si="112"/>
        <v>541.3333333333334</v>
      </c>
      <c r="R127" s="8">
        <f t="shared" si="112"/>
        <v>124.92307692307693</v>
      </c>
    </row>
    <row r="128" spans="1:18" ht="12.75">
      <c r="A128" s="5" t="s">
        <v>60</v>
      </c>
      <c r="B128" s="6">
        <f aca="true" t="shared" si="113" ref="B128:B134">B20+B56+B92*$H$7</f>
        <v>108</v>
      </c>
      <c r="C128" s="4">
        <f aca="true" t="shared" si="114" ref="C128:C134">C20+C56+C92</f>
        <v>3616</v>
      </c>
      <c r="D128" s="4">
        <f>C128/8</f>
        <v>452</v>
      </c>
      <c r="E128" s="4">
        <f>D128/5</f>
        <v>90.4</v>
      </c>
      <c r="F128" s="4">
        <f>E128/(52/12)</f>
        <v>20.861538461538466</v>
      </c>
      <c r="G128" s="6">
        <f aca="true" t="shared" si="115" ref="G128:G134">G20+G56+G92</f>
        <v>1808</v>
      </c>
      <c r="H128" s="6">
        <f>G128/8</f>
        <v>226</v>
      </c>
      <c r="I128" s="6">
        <f>H128/5</f>
        <v>45.2</v>
      </c>
      <c r="J128" s="6">
        <f>I128/(52/12)</f>
        <v>10.430769230769233</v>
      </c>
      <c r="K128" s="4">
        <f aca="true" t="shared" si="116" ref="K128:K134">K20+K56+K92</f>
        <v>904</v>
      </c>
      <c r="L128" s="4">
        <f>K128/8</f>
        <v>113</v>
      </c>
      <c r="M128" s="4">
        <f>L128/5</f>
        <v>22.6</v>
      </c>
      <c r="N128" s="4">
        <f>M128/(52/12)</f>
        <v>5.215384615384616</v>
      </c>
      <c r="O128" s="6">
        <f>(C128+G128+K128)/3</f>
        <v>2109.3333333333335</v>
      </c>
      <c r="P128" s="6">
        <f>O128/8</f>
        <v>263.6666666666667</v>
      </c>
      <c r="Q128" s="6">
        <f>P128/5</f>
        <v>52.733333333333334</v>
      </c>
      <c r="R128" s="6">
        <f>Q128/(52/12)</f>
        <v>12.16923076923077</v>
      </c>
    </row>
    <row r="129" spans="1:18" ht="12.75">
      <c r="A129" s="5" t="s">
        <v>61</v>
      </c>
      <c r="B129" s="6">
        <f t="shared" si="113"/>
        <v>348</v>
      </c>
      <c r="C129" s="4">
        <f t="shared" si="114"/>
        <v>11584</v>
      </c>
      <c r="D129" s="4">
        <f aca="true" t="shared" si="117" ref="D129:D134">C129/8</f>
        <v>1448</v>
      </c>
      <c r="E129" s="4">
        <f aca="true" t="shared" si="118" ref="E129:E134">D129/5</f>
        <v>289.6</v>
      </c>
      <c r="F129" s="4">
        <f aca="true" t="shared" si="119" ref="F129:F134">E129/(52/12)</f>
        <v>66.83076923076923</v>
      </c>
      <c r="G129" s="6">
        <f t="shared" si="115"/>
        <v>5792</v>
      </c>
      <c r="H129" s="6">
        <f aca="true" t="shared" si="120" ref="H129:H134">G129/8</f>
        <v>724</v>
      </c>
      <c r="I129" s="6">
        <f aca="true" t="shared" si="121" ref="I129:I134">H129/5</f>
        <v>144.8</v>
      </c>
      <c r="J129" s="6">
        <f aca="true" t="shared" si="122" ref="J129:J134">I129/(52/12)</f>
        <v>33.41538461538462</v>
      </c>
      <c r="K129" s="4">
        <f t="shared" si="116"/>
        <v>2896</v>
      </c>
      <c r="L129" s="4">
        <f aca="true" t="shared" si="123" ref="L129:L134">K129/8</f>
        <v>362</v>
      </c>
      <c r="M129" s="4">
        <f aca="true" t="shared" si="124" ref="M129:M134">L129/5</f>
        <v>72.4</v>
      </c>
      <c r="N129" s="4">
        <f aca="true" t="shared" si="125" ref="N129:N134">M129/(52/12)</f>
        <v>16.70769230769231</v>
      </c>
      <c r="O129" s="6">
        <f aca="true" t="shared" si="126" ref="O129:O134">(C129+G129+K129)/3</f>
        <v>6757.333333333333</v>
      </c>
      <c r="P129" s="6">
        <f aca="true" t="shared" si="127" ref="P129:P134">O129/8</f>
        <v>844.6666666666666</v>
      </c>
      <c r="Q129" s="6">
        <f aca="true" t="shared" si="128" ref="Q129:Q134">P129/5</f>
        <v>168.93333333333334</v>
      </c>
      <c r="R129" s="6">
        <f aca="true" t="shared" si="129" ref="R129:R134">Q129/(52/12)</f>
        <v>38.98461538461539</v>
      </c>
    </row>
    <row r="130" spans="1:18" ht="12.75">
      <c r="A130" s="5" t="s">
        <v>66</v>
      </c>
      <c r="B130" s="6">
        <f t="shared" si="113"/>
        <v>99</v>
      </c>
      <c r="C130" s="4">
        <f t="shared" si="114"/>
        <v>3488</v>
      </c>
      <c r="D130" s="4">
        <f t="shared" si="117"/>
        <v>436</v>
      </c>
      <c r="E130" s="4">
        <f t="shared" si="118"/>
        <v>87.2</v>
      </c>
      <c r="F130" s="4">
        <f t="shared" si="119"/>
        <v>20.123076923076926</v>
      </c>
      <c r="G130" s="6">
        <f t="shared" si="115"/>
        <v>1744</v>
      </c>
      <c r="H130" s="6">
        <f t="shared" si="120"/>
        <v>218</v>
      </c>
      <c r="I130" s="6">
        <f t="shared" si="121"/>
        <v>43.6</v>
      </c>
      <c r="J130" s="6">
        <f t="shared" si="122"/>
        <v>10.061538461538463</v>
      </c>
      <c r="K130" s="4">
        <f t="shared" si="116"/>
        <v>872</v>
      </c>
      <c r="L130" s="4">
        <f t="shared" si="123"/>
        <v>109</v>
      </c>
      <c r="M130" s="4">
        <f t="shared" si="124"/>
        <v>21.8</v>
      </c>
      <c r="N130" s="4">
        <f t="shared" si="125"/>
        <v>5.0307692307692315</v>
      </c>
      <c r="O130" s="6">
        <f t="shared" si="126"/>
        <v>2034.6666666666667</v>
      </c>
      <c r="P130" s="6">
        <f t="shared" si="127"/>
        <v>254.33333333333334</v>
      </c>
      <c r="Q130" s="6">
        <f t="shared" si="128"/>
        <v>50.86666666666667</v>
      </c>
      <c r="R130" s="6">
        <f t="shared" si="129"/>
        <v>11.73846153846154</v>
      </c>
    </row>
    <row r="131" spans="1:18" ht="12.75">
      <c r="A131" s="5" t="s">
        <v>96</v>
      </c>
      <c r="B131" s="6">
        <f t="shared" si="113"/>
        <v>201</v>
      </c>
      <c r="C131" s="4">
        <f t="shared" si="114"/>
        <v>6656</v>
      </c>
      <c r="D131" s="4">
        <f t="shared" si="117"/>
        <v>832</v>
      </c>
      <c r="E131" s="4">
        <f t="shared" si="118"/>
        <v>166.4</v>
      </c>
      <c r="F131" s="4">
        <f t="shared" si="119"/>
        <v>38.400000000000006</v>
      </c>
      <c r="G131" s="6">
        <f t="shared" si="115"/>
        <v>3328</v>
      </c>
      <c r="H131" s="6">
        <f t="shared" si="120"/>
        <v>416</v>
      </c>
      <c r="I131" s="6">
        <f t="shared" si="121"/>
        <v>83.2</v>
      </c>
      <c r="J131" s="6">
        <f t="shared" si="122"/>
        <v>19.200000000000003</v>
      </c>
      <c r="K131" s="4">
        <f t="shared" si="116"/>
        <v>1664</v>
      </c>
      <c r="L131" s="4">
        <f t="shared" si="123"/>
        <v>208</v>
      </c>
      <c r="M131" s="4">
        <f t="shared" si="124"/>
        <v>41.6</v>
      </c>
      <c r="N131" s="4">
        <f t="shared" si="125"/>
        <v>9.600000000000001</v>
      </c>
      <c r="O131" s="6">
        <f t="shared" si="126"/>
        <v>3882.6666666666665</v>
      </c>
      <c r="P131" s="6">
        <f t="shared" si="127"/>
        <v>485.3333333333333</v>
      </c>
      <c r="Q131" s="6">
        <f t="shared" si="128"/>
        <v>97.06666666666666</v>
      </c>
      <c r="R131" s="6">
        <f t="shared" si="129"/>
        <v>22.400000000000002</v>
      </c>
    </row>
    <row r="132" spans="1:18" ht="12.75">
      <c r="A132" s="5" t="s">
        <v>67</v>
      </c>
      <c r="B132" s="6">
        <f t="shared" si="113"/>
        <v>104</v>
      </c>
      <c r="C132" s="4">
        <f t="shared" si="114"/>
        <v>3584</v>
      </c>
      <c r="D132" s="4">
        <f t="shared" si="117"/>
        <v>448</v>
      </c>
      <c r="E132" s="4">
        <f t="shared" si="118"/>
        <v>89.6</v>
      </c>
      <c r="F132" s="4">
        <f t="shared" si="119"/>
        <v>20.676923076923078</v>
      </c>
      <c r="G132" s="6">
        <f t="shared" si="115"/>
        <v>1792</v>
      </c>
      <c r="H132" s="6">
        <f t="shared" si="120"/>
        <v>224</v>
      </c>
      <c r="I132" s="6">
        <f t="shared" si="121"/>
        <v>44.8</v>
      </c>
      <c r="J132" s="6">
        <f t="shared" si="122"/>
        <v>10.338461538461539</v>
      </c>
      <c r="K132" s="4">
        <f t="shared" si="116"/>
        <v>896</v>
      </c>
      <c r="L132" s="4">
        <f t="shared" si="123"/>
        <v>112</v>
      </c>
      <c r="M132" s="4">
        <f t="shared" si="124"/>
        <v>22.4</v>
      </c>
      <c r="N132" s="4">
        <f t="shared" si="125"/>
        <v>5.1692307692307695</v>
      </c>
      <c r="O132" s="6">
        <f t="shared" si="126"/>
        <v>2090.6666666666665</v>
      </c>
      <c r="P132" s="6">
        <f t="shared" si="127"/>
        <v>261.3333333333333</v>
      </c>
      <c r="Q132" s="6">
        <f t="shared" si="128"/>
        <v>52.266666666666666</v>
      </c>
      <c r="R132" s="6">
        <f t="shared" si="129"/>
        <v>12.061538461538461</v>
      </c>
    </row>
    <row r="133" spans="1:18" ht="12.75">
      <c r="A133" s="5" t="s">
        <v>68</v>
      </c>
      <c r="B133" s="6">
        <f t="shared" si="113"/>
        <v>114</v>
      </c>
      <c r="C133" s="4">
        <f t="shared" si="114"/>
        <v>3776</v>
      </c>
      <c r="D133" s="4">
        <f t="shared" si="117"/>
        <v>472</v>
      </c>
      <c r="E133" s="4">
        <f t="shared" si="118"/>
        <v>94.4</v>
      </c>
      <c r="F133" s="4">
        <f t="shared" si="119"/>
        <v>21.78461538461539</v>
      </c>
      <c r="G133" s="6">
        <f t="shared" si="115"/>
        <v>1888</v>
      </c>
      <c r="H133" s="6">
        <f t="shared" si="120"/>
        <v>236</v>
      </c>
      <c r="I133" s="6">
        <f t="shared" si="121"/>
        <v>47.2</v>
      </c>
      <c r="J133" s="6">
        <f t="shared" si="122"/>
        <v>10.892307692307694</v>
      </c>
      <c r="K133" s="4">
        <f t="shared" si="116"/>
        <v>944</v>
      </c>
      <c r="L133" s="4">
        <f t="shared" si="123"/>
        <v>118</v>
      </c>
      <c r="M133" s="4">
        <f t="shared" si="124"/>
        <v>23.6</v>
      </c>
      <c r="N133" s="4">
        <f t="shared" si="125"/>
        <v>5.446153846153847</v>
      </c>
      <c r="O133" s="6">
        <f t="shared" si="126"/>
        <v>2202.6666666666665</v>
      </c>
      <c r="P133" s="6">
        <f t="shared" si="127"/>
        <v>275.3333333333333</v>
      </c>
      <c r="Q133" s="6">
        <f t="shared" si="128"/>
        <v>55.06666666666666</v>
      </c>
      <c r="R133" s="6">
        <f t="shared" si="129"/>
        <v>12.707692307692307</v>
      </c>
    </row>
    <row r="134" spans="1:18" ht="12.75">
      <c r="A134" s="5" t="s">
        <v>69</v>
      </c>
      <c r="B134" s="6">
        <f t="shared" si="113"/>
        <v>131</v>
      </c>
      <c r="C134" s="4">
        <f t="shared" si="114"/>
        <v>4416</v>
      </c>
      <c r="D134" s="4">
        <f t="shared" si="117"/>
        <v>552</v>
      </c>
      <c r="E134" s="4">
        <f t="shared" si="118"/>
        <v>110.4</v>
      </c>
      <c r="F134" s="4">
        <f t="shared" si="119"/>
        <v>25.47692307692308</v>
      </c>
      <c r="G134" s="6">
        <f t="shared" si="115"/>
        <v>2208</v>
      </c>
      <c r="H134" s="6">
        <f t="shared" si="120"/>
        <v>276</v>
      </c>
      <c r="I134" s="6">
        <f t="shared" si="121"/>
        <v>55.2</v>
      </c>
      <c r="J134" s="6">
        <f t="shared" si="122"/>
        <v>12.73846153846154</v>
      </c>
      <c r="K134" s="4">
        <f t="shared" si="116"/>
        <v>1104</v>
      </c>
      <c r="L134" s="4">
        <f t="shared" si="123"/>
        <v>138</v>
      </c>
      <c r="M134" s="4">
        <f t="shared" si="124"/>
        <v>27.6</v>
      </c>
      <c r="N134" s="4">
        <f t="shared" si="125"/>
        <v>6.36923076923077</v>
      </c>
      <c r="O134" s="6">
        <f t="shared" si="126"/>
        <v>2576</v>
      </c>
      <c r="P134" s="6">
        <f t="shared" si="127"/>
        <v>322</v>
      </c>
      <c r="Q134" s="6">
        <f t="shared" si="128"/>
        <v>64.4</v>
      </c>
      <c r="R134" s="6">
        <f t="shared" si="129"/>
        <v>14.861538461538464</v>
      </c>
    </row>
    <row r="135" spans="1:18" ht="12.75">
      <c r="A135" s="7" t="s">
        <v>87</v>
      </c>
      <c r="B135" s="8">
        <f>SUM(B136:B149)</f>
        <v>2314</v>
      </c>
      <c r="C135" s="8">
        <f aca="true" t="shared" si="130" ref="C135:R135">SUM(C136:C149)</f>
        <v>77536</v>
      </c>
      <c r="D135" s="8">
        <f t="shared" si="130"/>
        <v>9692</v>
      </c>
      <c r="E135" s="8">
        <f t="shared" si="130"/>
        <v>1938.4000000000003</v>
      </c>
      <c r="F135" s="8">
        <f t="shared" si="130"/>
        <v>447.32307692307694</v>
      </c>
      <c r="G135" s="8">
        <f t="shared" si="130"/>
        <v>38768</v>
      </c>
      <c r="H135" s="8">
        <f t="shared" si="130"/>
        <v>4846</v>
      </c>
      <c r="I135" s="8">
        <f t="shared" si="130"/>
        <v>969.2000000000002</v>
      </c>
      <c r="J135" s="8">
        <f t="shared" si="130"/>
        <v>223.66153846153847</v>
      </c>
      <c r="K135" s="8">
        <f t="shared" si="130"/>
        <v>19384</v>
      </c>
      <c r="L135" s="8">
        <f t="shared" si="130"/>
        <v>2423</v>
      </c>
      <c r="M135" s="8">
        <f t="shared" si="130"/>
        <v>484.6000000000001</v>
      </c>
      <c r="N135" s="8">
        <f t="shared" si="130"/>
        <v>111.83076923076923</v>
      </c>
      <c r="O135" s="8">
        <f>SUM(O136:O149)</f>
        <v>45229.333333333336</v>
      </c>
      <c r="P135" s="8">
        <f t="shared" si="130"/>
        <v>5653.666666666667</v>
      </c>
      <c r="Q135" s="8">
        <f t="shared" si="130"/>
        <v>1130.7333333333333</v>
      </c>
      <c r="R135" s="8">
        <f t="shared" si="130"/>
        <v>260.9384615384615</v>
      </c>
    </row>
    <row r="136" spans="1:18" ht="12.75">
      <c r="A136" s="5" t="s">
        <v>70</v>
      </c>
      <c r="B136" s="6">
        <f aca="true" t="shared" si="131" ref="B136:B149">B28+B64+B100*$H$7</f>
        <v>227</v>
      </c>
      <c r="C136" s="4">
        <f aca="true" t="shared" si="132" ref="C136:C149">C28+C64+C100</f>
        <v>7648</v>
      </c>
      <c r="D136" s="4">
        <f aca="true" t="shared" si="133" ref="D136:D149">C136/8</f>
        <v>956</v>
      </c>
      <c r="E136" s="4">
        <f aca="true" t="shared" si="134" ref="E136:E149">D136/5</f>
        <v>191.2</v>
      </c>
      <c r="F136" s="4">
        <f aca="true" t="shared" si="135" ref="F136:F149">E136/(52/12)</f>
        <v>44.12307692307692</v>
      </c>
      <c r="G136" s="6">
        <f aca="true" t="shared" si="136" ref="G136:G149">G28+G64+G100</f>
        <v>3824</v>
      </c>
      <c r="H136" s="6">
        <f aca="true" t="shared" si="137" ref="H136:H149">G136/8</f>
        <v>478</v>
      </c>
      <c r="I136" s="6">
        <f aca="true" t="shared" si="138" ref="I136:I149">H136/5</f>
        <v>95.6</v>
      </c>
      <c r="J136" s="6">
        <f aca="true" t="shared" si="139" ref="J136:J149">I136/(52/12)</f>
        <v>22.06153846153846</v>
      </c>
      <c r="K136" s="4">
        <f aca="true" t="shared" si="140" ref="K136:K149">K28+K64+K100</f>
        <v>1912</v>
      </c>
      <c r="L136" s="4">
        <f aca="true" t="shared" si="141" ref="L136:L149">K136/8</f>
        <v>239</v>
      </c>
      <c r="M136" s="4">
        <f aca="true" t="shared" si="142" ref="M136:M149">L136/5</f>
        <v>47.8</v>
      </c>
      <c r="N136" s="4">
        <f aca="true" t="shared" si="143" ref="N136:N149">M136/(52/12)</f>
        <v>11.03076923076923</v>
      </c>
      <c r="O136" s="6">
        <f aca="true" t="shared" si="144" ref="O136:O149">(C136+G136+K136)/3</f>
        <v>4461.333333333333</v>
      </c>
      <c r="P136" s="6">
        <f aca="true" t="shared" si="145" ref="P136:P149">O136/8</f>
        <v>557.6666666666666</v>
      </c>
      <c r="Q136" s="6">
        <f aca="true" t="shared" si="146" ref="Q136:Q149">P136/5</f>
        <v>111.53333333333333</v>
      </c>
      <c r="R136" s="6">
        <f aca="true" t="shared" si="147" ref="R136:R149">Q136/(52/12)</f>
        <v>25.73846153846154</v>
      </c>
    </row>
    <row r="137" spans="1:18" ht="12.75">
      <c r="A137" s="5" t="s">
        <v>71</v>
      </c>
      <c r="B137" s="6">
        <f t="shared" si="131"/>
        <v>205</v>
      </c>
      <c r="C137" s="4">
        <f t="shared" si="132"/>
        <v>6912</v>
      </c>
      <c r="D137" s="4">
        <f t="shared" si="133"/>
        <v>864</v>
      </c>
      <c r="E137" s="4">
        <f t="shared" si="134"/>
        <v>172.8</v>
      </c>
      <c r="F137" s="4">
        <f t="shared" si="135"/>
        <v>39.876923076923084</v>
      </c>
      <c r="G137" s="6">
        <f t="shared" si="136"/>
        <v>3456</v>
      </c>
      <c r="H137" s="6">
        <f t="shared" si="137"/>
        <v>432</v>
      </c>
      <c r="I137" s="6">
        <f t="shared" si="138"/>
        <v>86.4</v>
      </c>
      <c r="J137" s="6">
        <f t="shared" si="139"/>
        <v>19.938461538461542</v>
      </c>
      <c r="K137" s="4">
        <f t="shared" si="140"/>
        <v>1728</v>
      </c>
      <c r="L137" s="4">
        <f t="shared" si="141"/>
        <v>216</v>
      </c>
      <c r="M137" s="4">
        <f t="shared" si="142"/>
        <v>43.2</v>
      </c>
      <c r="N137" s="4">
        <f t="shared" si="143"/>
        <v>9.969230769230771</v>
      </c>
      <c r="O137" s="6">
        <f t="shared" si="144"/>
        <v>4032</v>
      </c>
      <c r="P137" s="6">
        <f t="shared" si="145"/>
        <v>504</v>
      </c>
      <c r="Q137" s="6">
        <f t="shared" si="146"/>
        <v>100.8</v>
      </c>
      <c r="R137" s="6">
        <f t="shared" si="147"/>
        <v>23.261538461538464</v>
      </c>
    </row>
    <row r="138" spans="1:18" ht="12.75">
      <c r="A138" s="5" t="s">
        <v>72</v>
      </c>
      <c r="B138" s="6">
        <f t="shared" si="131"/>
        <v>210</v>
      </c>
      <c r="C138" s="4">
        <f t="shared" si="132"/>
        <v>7008</v>
      </c>
      <c r="D138" s="4">
        <f t="shared" si="133"/>
        <v>876</v>
      </c>
      <c r="E138" s="4">
        <f t="shared" si="134"/>
        <v>175.2</v>
      </c>
      <c r="F138" s="4">
        <f t="shared" si="135"/>
        <v>40.43076923076923</v>
      </c>
      <c r="G138" s="6">
        <f t="shared" si="136"/>
        <v>3504</v>
      </c>
      <c r="H138" s="6">
        <f t="shared" si="137"/>
        <v>438</v>
      </c>
      <c r="I138" s="6">
        <f t="shared" si="138"/>
        <v>87.6</v>
      </c>
      <c r="J138" s="6">
        <f t="shared" si="139"/>
        <v>20.215384615384615</v>
      </c>
      <c r="K138" s="4">
        <f t="shared" si="140"/>
        <v>1752</v>
      </c>
      <c r="L138" s="4">
        <f t="shared" si="141"/>
        <v>219</v>
      </c>
      <c r="M138" s="4">
        <f t="shared" si="142"/>
        <v>43.8</v>
      </c>
      <c r="N138" s="4">
        <f t="shared" si="143"/>
        <v>10.107692307692307</v>
      </c>
      <c r="O138" s="6">
        <f t="shared" si="144"/>
        <v>4088</v>
      </c>
      <c r="P138" s="6">
        <f t="shared" si="145"/>
        <v>511</v>
      </c>
      <c r="Q138" s="6">
        <f t="shared" si="146"/>
        <v>102.2</v>
      </c>
      <c r="R138" s="6">
        <f t="shared" si="147"/>
        <v>23.584615384615386</v>
      </c>
    </row>
    <row r="139" spans="1:18" ht="12.75">
      <c r="A139" s="5" t="s">
        <v>73</v>
      </c>
      <c r="B139" s="6">
        <f t="shared" si="131"/>
        <v>188</v>
      </c>
      <c r="C139" s="4">
        <f t="shared" si="132"/>
        <v>6272</v>
      </c>
      <c r="D139" s="4">
        <f t="shared" si="133"/>
        <v>784</v>
      </c>
      <c r="E139" s="4">
        <f t="shared" si="134"/>
        <v>156.8</v>
      </c>
      <c r="F139" s="4">
        <f t="shared" si="135"/>
        <v>36.18461538461539</v>
      </c>
      <c r="G139" s="6">
        <f t="shared" si="136"/>
        <v>3136</v>
      </c>
      <c r="H139" s="6">
        <f t="shared" si="137"/>
        <v>392</v>
      </c>
      <c r="I139" s="6">
        <f t="shared" si="138"/>
        <v>78.4</v>
      </c>
      <c r="J139" s="6">
        <f t="shared" si="139"/>
        <v>18.092307692307696</v>
      </c>
      <c r="K139" s="4">
        <f t="shared" si="140"/>
        <v>1568</v>
      </c>
      <c r="L139" s="4">
        <f t="shared" si="141"/>
        <v>196</v>
      </c>
      <c r="M139" s="4">
        <f t="shared" si="142"/>
        <v>39.2</v>
      </c>
      <c r="N139" s="4">
        <f t="shared" si="143"/>
        <v>9.046153846153848</v>
      </c>
      <c r="O139" s="6">
        <f t="shared" si="144"/>
        <v>3658.6666666666665</v>
      </c>
      <c r="P139" s="6">
        <f t="shared" si="145"/>
        <v>457.3333333333333</v>
      </c>
      <c r="Q139" s="6">
        <f t="shared" si="146"/>
        <v>91.46666666666667</v>
      </c>
      <c r="R139" s="6">
        <f t="shared" si="147"/>
        <v>21.10769230769231</v>
      </c>
    </row>
    <row r="140" spans="1:18" ht="12.75">
      <c r="A140" s="5" t="s">
        <v>74</v>
      </c>
      <c r="B140" s="6">
        <f t="shared" si="131"/>
        <v>129</v>
      </c>
      <c r="C140" s="4">
        <f t="shared" si="132"/>
        <v>4288</v>
      </c>
      <c r="D140" s="4">
        <f t="shared" si="133"/>
        <v>536</v>
      </c>
      <c r="E140" s="4">
        <f t="shared" si="134"/>
        <v>107.2</v>
      </c>
      <c r="F140" s="4">
        <f t="shared" si="135"/>
        <v>24.73846153846154</v>
      </c>
      <c r="G140" s="6">
        <f t="shared" si="136"/>
        <v>2144</v>
      </c>
      <c r="H140" s="6">
        <f t="shared" si="137"/>
        <v>268</v>
      </c>
      <c r="I140" s="6">
        <f t="shared" si="138"/>
        <v>53.6</v>
      </c>
      <c r="J140" s="6">
        <f t="shared" si="139"/>
        <v>12.36923076923077</v>
      </c>
      <c r="K140" s="4">
        <f t="shared" si="140"/>
        <v>1072</v>
      </c>
      <c r="L140" s="4">
        <f t="shared" si="141"/>
        <v>134</v>
      </c>
      <c r="M140" s="4">
        <f t="shared" si="142"/>
        <v>26.8</v>
      </c>
      <c r="N140" s="4">
        <f t="shared" si="143"/>
        <v>6.184615384615385</v>
      </c>
      <c r="O140" s="6">
        <f t="shared" si="144"/>
        <v>2501.3333333333335</v>
      </c>
      <c r="P140" s="6">
        <f t="shared" si="145"/>
        <v>312.6666666666667</v>
      </c>
      <c r="Q140" s="6">
        <f t="shared" si="146"/>
        <v>62.53333333333334</v>
      </c>
      <c r="R140" s="6">
        <f t="shared" si="147"/>
        <v>14.430769230769233</v>
      </c>
    </row>
    <row r="141" spans="1:18" ht="12.75">
      <c r="A141" s="5" t="s">
        <v>75</v>
      </c>
      <c r="B141" s="6">
        <f t="shared" si="131"/>
        <v>159</v>
      </c>
      <c r="C141" s="4">
        <f t="shared" si="132"/>
        <v>5312</v>
      </c>
      <c r="D141" s="4">
        <f t="shared" si="133"/>
        <v>664</v>
      </c>
      <c r="E141" s="4">
        <f t="shared" si="134"/>
        <v>132.8</v>
      </c>
      <c r="F141" s="4">
        <f t="shared" si="135"/>
        <v>30.64615384615385</v>
      </c>
      <c r="G141" s="6">
        <f t="shared" si="136"/>
        <v>2656</v>
      </c>
      <c r="H141" s="6">
        <f t="shared" si="137"/>
        <v>332</v>
      </c>
      <c r="I141" s="6">
        <f t="shared" si="138"/>
        <v>66.4</v>
      </c>
      <c r="J141" s="6">
        <f t="shared" si="139"/>
        <v>15.323076923076925</v>
      </c>
      <c r="K141" s="4">
        <f t="shared" si="140"/>
        <v>1328</v>
      </c>
      <c r="L141" s="4">
        <f t="shared" si="141"/>
        <v>166</v>
      </c>
      <c r="M141" s="4">
        <f t="shared" si="142"/>
        <v>33.2</v>
      </c>
      <c r="N141" s="4">
        <f t="shared" si="143"/>
        <v>7.661538461538463</v>
      </c>
      <c r="O141" s="6">
        <f t="shared" si="144"/>
        <v>3098.6666666666665</v>
      </c>
      <c r="P141" s="6">
        <f t="shared" si="145"/>
        <v>387.3333333333333</v>
      </c>
      <c r="Q141" s="6">
        <f t="shared" si="146"/>
        <v>77.46666666666667</v>
      </c>
      <c r="R141" s="6">
        <f t="shared" si="147"/>
        <v>17.876923076923077</v>
      </c>
    </row>
    <row r="142" spans="1:18" ht="12.75">
      <c r="A142" s="5" t="s">
        <v>76</v>
      </c>
      <c r="B142" s="6">
        <f t="shared" si="131"/>
        <v>94</v>
      </c>
      <c r="C142" s="4">
        <f t="shared" si="132"/>
        <v>3168</v>
      </c>
      <c r="D142" s="4">
        <f t="shared" si="133"/>
        <v>396</v>
      </c>
      <c r="E142" s="4">
        <f t="shared" si="134"/>
        <v>79.2</v>
      </c>
      <c r="F142" s="4">
        <f t="shared" si="135"/>
        <v>18.27692307692308</v>
      </c>
      <c r="G142" s="6">
        <f t="shared" si="136"/>
        <v>1584</v>
      </c>
      <c r="H142" s="6">
        <f t="shared" si="137"/>
        <v>198</v>
      </c>
      <c r="I142" s="6">
        <f t="shared" si="138"/>
        <v>39.6</v>
      </c>
      <c r="J142" s="6">
        <f t="shared" si="139"/>
        <v>9.13846153846154</v>
      </c>
      <c r="K142" s="4">
        <f t="shared" si="140"/>
        <v>792</v>
      </c>
      <c r="L142" s="4">
        <f t="shared" si="141"/>
        <v>99</v>
      </c>
      <c r="M142" s="4">
        <f t="shared" si="142"/>
        <v>19.8</v>
      </c>
      <c r="N142" s="4">
        <f t="shared" si="143"/>
        <v>4.56923076923077</v>
      </c>
      <c r="O142" s="6">
        <f t="shared" si="144"/>
        <v>1848</v>
      </c>
      <c r="P142" s="6">
        <f t="shared" si="145"/>
        <v>231</v>
      </c>
      <c r="Q142" s="6">
        <f t="shared" si="146"/>
        <v>46.2</v>
      </c>
      <c r="R142" s="6">
        <f t="shared" si="147"/>
        <v>10.661538461538463</v>
      </c>
    </row>
    <row r="143" spans="1:18" ht="12.75">
      <c r="A143" s="5" t="s">
        <v>77</v>
      </c>
      <c r="B143" s="6">
        <f t="shared" si="131"/>
        <v>110</v>
      </c>
      <c r="C143" s="4">
        <f t="shared" si="132"/>
        <v>3744</v>
      </c>
      <c r="D143" s="4">
        <f t="shared" si="133"/>
        <v>468</v>
      </c>
      <c r="E143" s="4">
        <f t="shared" si="134"/>
        <v>93.6</v>
      </c>
      <c r="F143" s="4">
        <f t="shared" si="135"/>
        <v>21.6</v>
      </c>
      <c r="G143" s="6">
        <f t="shared" si="136"/>
        <v>1872</v>
      </c>
      <c r="H143" s="6">
        <f t="shared" si="137"/>
        <v>234</v>
      </c>
      <c r="I143" s="6">
        <f t="shared" si="138"/>
        <v>46.8</v>
      </c>
      <c r="J143" s="6">
        <f t="shared" si="139"/>
        <v>10.8</v>
      </c>
      <c r="K143" s="4">
        <f t="shared" si="140"/>
        <v>936</v>
      </c>
      <c r="L143" s="4">
        <f t="shared" si="141"/>
        <v>117</v>
      </c>
      <c r="M143" s="4">
        <f t="shared" si="142"/>
        <v>23.4</v>
      </c>
      <c r="N143" s="4">
        <f t="shared" si="143"/>
        <v>5.4</v>
      </c>
      <c r="O143" s="6">
        <f t="shared" si="144"/>
        <v>2184</v>
      </c>
      <c r="P143" s="6">
        <f t="shared" si="145"/>
        <v>273</v>
      </c>
      <c r="Q143" s="6">
        <f t="shared" si="146"/>
        <v>54.6</v>
      </c>
      <c r="R143" s="6">
        <f t="shared" si="147"/>
        <v>12.600000000000001</v>
      </c>
    </row>
    <row r="144" spans="1:18" ht="12.75">
      <c r="A144" s="5" t="s">
        <v>97</v>
      </c>
      <c r="B144" s="6">
        <f t="shared" si="131"/>
        <v>347</v>
      </c>
      <c r="C144" s="4">
        <f t="shared" si="132"/>
        <v>11520</v>
      </c>
      <c r="D144" s="4">
        <f t="shared" si="133"/>
        <v>1440</v>
      </c>
      <c r="E144" s="4">
        <f t="shared" si="134"/>
        <v>288</v>
      </c>
      <c r="F144" s="4">
        <f t="shared" si="135"/>
        <v>66.46153846153847</v>
      </c>
      <c r="G144" s="6">
        <f t="shared" si="136"/>
        <v>5760</v>
      </c>
      <c r="H144" s="6">
        <f t="shared" si="137"/>
        <v>720</v>
      </c>
      <c r="I144" s="6">
        <f t="shared" si="138"/>
        <v>144</v>
      </c>
      <c r="J144" s="6">
        <f t="shared" si="139"/>
        <v>33.23076923076923</v>
      </c>
      <c r="K144" s="4">
        <f t="shared" si="140"/>
        <v>2880</v>
      </c>
      <c r="L144" s="4">
        <f t="shared" si="141"/>
        <v>360</v>
      </c>
      <c r="M144" s="4">
        <f t="shared" si="142"/>
        <v>72</v>
      </c>
      <c r="N144" s="4">
        <f t="shared" si="143"/>
        <v>16.615384615384617</v>
      </c>
      <c r="O144" s="6">
        <f t="shared" si="144"/>
        <v>6720</v>
      </c>
      <c r="P144" s="6">
        <f t="shared" si="145"/>
        <v>840</v>
      </c>
      <c r="Q144" s="6">
        <f t="shared" si="146"/>
        <v>168</v>
      </c>
      <c r="R144" s="6">
        <f t="shared" si="147"/>
        <v>38.769230769230774</v>
      </c>
    </row>
    <row r="145" spans="1:18" ht="12.75">
      <c r="A145" s="5" t="s">
        <v>78</v>
      </c>
      <c r="B145" s="6">
        <f t="shared" si="131"/>
        <v>131</v>
      </c>
      <c r="C145" s="4">
        <f t="shared" si="132"/>
        <v>4416</v>
      </c>
      <c r="D145" s="4">
        <f t="shared" si="133"/>
        <v>552</v>
      </c>
      <c r="E145" s="4">
        <f t="shared" si="134"/>
        <v>110.4</v>
      </c>
      <c r="F145" s="4">
        <f t="shared" si="135"/>
        <v>25.47692307692308</v>
      </c>
      <c r="G145" s="6">
        <f t="shared" si="136"/>
        <v>2208</v>
      </c>
      <c r="H145" s="6">
        <f t="shared" si="137"/>
        <v>276</v>
      </c>
      <c r="I145" s="6">
        <f t="shared" si="138"/>
        <v>55.2</v>
      </c>
      <c r="J145" s="6">
        <f t="shared" si="139"/>
        <v>12.73846153846154</v>
      </c>
      <c r="K145" s="4">
        <f t="shared" si="140"/>
        <v>1104</v>
      </c>
      <c r="L145" s="4">
        <f t="shared" si="141"/>
        <v>138</v>
      </c>
      <c r="M145" s="4">
        <f t="shared" si="142"/>
        <v>27.6</v>
      </c>
      <c r="N145" s="4">
        <f t="shared" si="143"/>
        <v>6.36923076923077</v>
      </c>
      <c r="O145" s="6">
        <f t="shared" si="144"/>
        <v>2576</v>
      </c>
      <c r="P145" s="6">
        <f t="shared" si="145"/>
        <v>322</v>
      </c>
      <c r="Q145" s="6">
        <f t="shared" si="146"/>
        <v>64.4</v>
      </c>
      <c r="R145" s="6">
        <f t="shared" si="147"/>
        <v>14.861538461538464</v>
      </c>
    </row>
    <row r="146" spans="1:18" ht="12.75">
      <c r="A146" s="5" t="s">
        <v>79</v>
      </c>
      <c r="B146" s="6">
        <f t="shared" si="131"/>
        <v>195</v>
      </c>
      <c r="C146" s="4">
        <f t="shared" si="132"/>
        <v>6496</v>
      </c>
      <c r="D146" s="4">
        <f t="shared" si="133"/>
        <v>812</v>
      </c>
      <c r="E146" s="4">
        <f t="shared" si="134"/>
        <v>162.4</v>
      </c>
      <c r="F146" s="4">
        <f t="shared" si="135"/>
        <v>37.47692307692308</v>
      </c>
      <c r="G146" s="6">
        <f t="shared" si="136"/>
        <v>3248</v>
      </c>
      <c r="H146" s="6">
        <f t="shared" si="137"/>
        <v>406</v>
      </c>
      <c r="I146" s="6">
        <f t="shared" si="138"/>
        <v>81.2</v>
      </c>
      <c r="J146" s="6">
        <f t="shared" si="139"/>
        <v>18.73846153846154</v>
      </c>
      <c r="K146" s="4">
        <f t="shared" si="140"/>
        <v>1624</v>
      </c>
      <c r="L146" s="4">
        <f t="shared" si="141"/>
        <v>203</v>
      </c>
      <c r="M146" s="4">
        <f t="shared" si="142"/>
        <v>40.6</v>
      </c>
      <c r="N146" s="4">
        <f t="shared" si="143"/>
        <v>9.36923076923077</v>
      </c>
      <c r="O146" s="6">
        <f t="shared" si="144"/>
        <v>3789.3333333333335</v>
      </c>
      <c r="P146" s="6">
        <f t="shared" si="145"/>
        <v>473.6666666666667</v>
      </c>
      <c r="Q146" s="6">
        <f t="shared" si="146"/>
        <v>94.73333333333333</v>
      </c>
      <c r="R146" s="6">
        <f t="shared" si="147"/>
        <v>21.861538461538462</v>
      </c>
    </row>
    <row r="147" spans="1:18" ht="12.75">
      <c r="A147" s="5" t="s">
        <v>99</v>
      </c>
      <c r="B147" s="6">
        <f t="shared" si="131"/>
        <v>129</v>
      </c>
      <c r="C147" s="4">
        <f t="shared" si="132"/>
        <v>4288</v>
      </c>
      <c r="D147" s="4">
        <f t="shared" si="133"/>
        <v>536</v>
      </c>
      <c r="E147" s="4">
        <f t="shared" si="134"/>
        <v>107.2</v>
      </c>
      <c r="F147" s="4">
        <f t="shared" si="135"/>
        <v>24.73846153846154</v>
      </c>
      <c r="G147" s="6">
        <f t="shared" si="136"/>
        <v>2144</v>
      </c>
      <c r="H147" s="6">
        <f t="shared" si="137"/>
        <v>268</v>
      </c>
      <c r="I147" s="6">
        <f t="shared" si="138"/>
        <v>53.6</v>
      </c>
      <c r="J147" s="6">
        <f t="shared" si="139"/>
        <v>12.36923076923077</v>
      </c>
      <c r="K147" s="4">
        <f t="shared" si="140"/>
        <v>1072</v>
      </c>
      <c r="L147" s="4">
        <f t="shared" si="141"/>
        <v>134</v>
      </c>
      <c r="M147" s="4">
        <f t="shared" si="142"/>
        <v>26.8</v>
      </c>
      <c r="N147" s="4">
        <f t="shared" si="143"/>
        <v>6.184615384615385</v>
      </c>
      <c r="O147" s="6">
        <f t="shared" si="144"/>
        <v>2501.3333333333335</v>
      </c>
      <c r="P147" s="6">
        <f t="shared" si="145"/>
        <v>312.6666666666667</v>
      </c>
      <c r="Q147" s="6">
        <f t="shared" si="146"/>
        <v>62.53333333333334</v>
      </c>
      <c r="R147" s="6">
        <f t="shared" si="147"/>
        <v>14.430769230769233</v>
      </c>
    </row>
    <row r="148" spans="1:18" ht="12.75">
      <c r="A148" s="5" t="s">
        <v>80</v>
      </c>
      <c r="B148" s="6">
        <f t="shared" si="131"/>
        <v>67</v>
      </c>
      <c r="C148" s="4">
        <f t="shared" si="132"/>
        <v>2336</v>
      </c>
      <c r="D148" s="4">
        <f t="shared" si="133"/>
        <v>292</v>
      </c>
      <c r="E148" s="4">
        <f t="shared" si="134"/>
        <v>58.4</v>
      </c>
      <c r="F148" s="4">
        <f t="shared" si="135"/>
        <v>13.476923076923077</v>
      </c>
      <c r="G148" s="6">
        <f t="shared" si="136"/>
        <v>1168</v>
      </c>
      <c r="H148" s="6">
        <f t="shared" si="137"/>
        <v>146</v>
      </c>
      <c r="I148" s="6">
        <f t="shared" si="138"/>
        <v>29.2</v>
      </c>
      <c r="J148" s="6">
        <f t="shared" si="139"/>
        <v>6.7384615384615385</v>
      </c>
      <c r="K148" s="4">
        <f t="shared" si="140"/>
        <v>584</v>
      </c>
      <c r="L148" s="4">
        <f t="shared" si="141"/>
        <v>73</v>
      </c>
      <c r="M148" s="4">
        <f t="shared" si="142"/>
        <v>14.6</v>
      </c>
      <c r="N148" s="4">
        <f t="shared" si="143"/>
        <v>3.3692307692307693</v>
      </c>
      <c r="O148" s="6">
        <f t="shared" si="144"/>
        <v>1362.6666666666667</v>
      </c>
      <c r="P148" s="6">
        <f t="shared" si="145"/>
        <v>170.33333333333334</v>
      </c>
      <c r="Q148" s="6">
        <f t="shared" si="146"/>
        <v>34.06666666666667</v>
      </c>
      <c r="R148" s="6">
        <f t="shared" si="147"/>
        <v>7.861538461538463</v>
      </c>
    </row>
    <row r="149" spans="1:18" ht="12.75">
      <c r="A149" s="5" t="s">
        <v>81</v>
      </c>
      <c r="B149" s="6">
        <f t="shared" si="131"/>
        <v>123</v>
      </c>
      <c r="C149" s="4">
        <f t="shared" si="132"/>
        <v>4128</v>
      </c>
      <c r="D149" s="4">
        <f t="shared" si="133"/>
        <v>516</v>
      </c>
      <c r="E149" s="4">
        <f t="shared" si="134"/>
        <v>103.2</v>
      </c>
      <c r="F149" s="4">
        <f t="shared" si="135"/>
        <v>23.815384615384616</v>
      </c>
      <c r="G149" s="6">
        <f t="shared" si="136"/>
        <v>2064</v>
      </c>
      <c r="H149" s="6">
        <f t="shared" si="137"/>
        <v>258</v>
      </c>
      <c r="I149" s="6">
        <f t="shared" si="138"/>
        <v>51.6</v>
      </c>
      <c r="J149" s="6">
        <f t="shared" si="139"/>
        <v>11.907692307692308</v>
      </c>
      <c r="K149" s="4">
        <f t="shared" si="140"/>
        <v>1032</v>
      </c>
      <c r="L149" s="4">
        <f t="shared" si="141"/>
        <v>129</v>
      </c>
      <c r="M149" s="4">
        <f t="shared" si="142"/>
        <v>25.8</v>
      </c>
      <c r="N149" s="4">
        <f t="shared" si="143"/>
        <v>5.953846153846154</v>
      </c>
      <c r="O149" s="6">
        <f t="shared" si="144"/>
        <v>2408</v>
      </c>
      <c r="P149" s="6">
        <f t="shared" si="145"/>
        <v>301</v>
      </c>
      <c r="Q149" s="6">
        <f t="shared" si="146"/>
        <v>60.2</v>
      </c>
      <c r="R149" s="6">
        <f t="shared" si="147"/>
        <v>13.892307692307694</v>
      </c>
    </row>
    <row r="150" spans="1:18" ht="12.75">
      <c r="A150" s="7" t="s">
        <v>98</v>
      </c>
      <c r="B150" s="8">
        <f aca="true" t="shared" si="148" ref="B150:R150">SUM(B151:B152)</f>
        <v>233</v>
      </c>
      <c r="C150" s="8">
        <f t="shared" si="148"/>
        <v>7872</v>
      </c>
      <c r="D150" s="8">
        <f t="shared" si="148"/>
        <v>984</v>
      </c>
      <c r="E150" s="8">
        <f t="shared" si="148"/>
        <v>196.79999999999998</v>
      </c>
      <c r="F150" s="8">
        <f t="shared" si="148"/>
        <v>45.41538461538461</v>
      </c>
      <c r="G150" s="8">
        <f t="shared" si="148"/>
        <v>3936</v>
      </c>
      <c r="H150" s="8">
        <f t="shared" si="148"/>
        <v>492</v>
      </c>
      <c r="I150" s="8">
        <f t="shared" si="148"/>
        <v>98.39999999999999</v>
      </c>
      <c r="J150" s="8">
        <f t="shared" si="148"/>
        <v>22.707692307692305</v>
      </c>
      <c r="K150" s="8">
        <f t="shared" si="148"/>
        <v>1968</v>
      </c>
      <c r="L150" s="8">
        <f t="shared" si="148"/>
        <v>246</v>
      </c>
      <c r="M150" s="8">
        <f t="shared" si="148"/>
        <v>49.199999999999996</v>
      </c>
      <c r="N150" s="8">
        <f t="shared" si="148"/>
        <v>11.353846153846153</v>
      </c>
      <c r="O150" s="8">
        <f t="shared" si="148"/>
        <v>4592</v>
      </c>
      <c r="P150" s="8">
        <f t="shared" si="148"/>
        <v>574</v>
      </c>
      <c r="Q150" s="8">
        <f t="shared" si="148"/>
        <v>114.80000000000001</v>
      </c>
      <c r="R150" s="8">
        <f t="shared" si="148"/>
        <v>26.492307692307694</v>
      </c>
    </row>
    <row r="151" spans="1:18" ht="12.75">
      <c r="A151" s="5" t="s">
        <v>82</v>
      </c>
      <c r="B151" s="6">
        <f>B43+B79+B115*$H$7</f>
        <v>52</v>
      </c>
      <c r="C151" s="4">
        <f>C43+C79+C115</f>
        <v>1824</v>
      </c>
      <c r="D151" s="4">
        <f>C151/8</f>
        <v>228</v>
      </c>
      <c r="E151" s="4">
        <f>D151/5</f>
        <v>45.6</v>
      </c>
      <c r="F151" s="4">
        <f>E151/(52/12)</f>
        <v>10.523076923076925</v>
      </c>
      <c r="G151" s="6">
        <f>G43+G79+G115</f>
        <v>912</v>
      </c>
      <c r="H151" s="6">
        <f>G151/8</f>
        <v>114</v>
      </c>
      <c r="I151" s="6">
        <f>H151/5</f>
        <v>22.8</v>
      </c>
      <c r="J151" s="6">
        <f>I151/(52/12)</f>
        <v>5.261538461538462</v>
      </c>
      <c r="K151" s="4">
        <f>K43+K79+K115</f>
        <v>456</v>
      </c>
      <c r="L151" s="4">
        <f>K151/8</f>
        <v>57</v>
      </c>
      <c r="M151" s="4">
        <f>L151/5</f>
        <v>11.4</v>
      </c>
      <c r="N151" s="4">
        <f>M151/(52/12)</f>
        <v>2.630769230769231</v>
      </c>
      <c r="O151" s="6">
        <f>(C151+G151+K151)/3</f>
        <v>1064</v>
      </c>
      <c r="P151" s="6">
        <f>O151/8</f>
        <v>133</v>
      </c>
      <c r="Q151" s="6">
        <f>P151/5</f>
        <v>26.6</v>
      </c>
      <c r="R151" s="6">
        <f>Q151/(52/12)</f>
        <v>6.138461538461539</v>
      </c>
    </row>
    <row r="152" spans="1:18" ht="12.75">
      <c r="A152" s="5" t="s">
        <v>83</v>
      </c>
      <c r="B152" s="6">
        <f>B44+B80+B116*$H$7</f>
        <v>181</v>
      </c>
      <c r="C152" s="4">
        <f>C44+C80+C116</f>
        <v>6048</v>
      </c>
      <c r="D152" s="4">
        <f>C152/8</f>
        <v>756</v>
      </c>
      <c r="E152" s="4">
        <f>D152/5</f>
        <v>151.2</v>
      </c>
      <c r="F152" s="4">
        <f>E152/(52/12)</f>
        <v>34.89230769230769</v>
      </c>
      <c r="G152" s="6">
        <f>G44+G80+G116</f>
        <v>3024</v>
      </c>
      <c r="H152" s="6">
        <f>G152/8</f>
        <v>378</v>
      </c>
      <c r="I152" s="6">
        <f>H152/5</f>
        <v>75.6</v>
      </c>
      <c r="J152" s="6">
        <f>I152/(52/12)</f>
        <v>17.446153846153845</v>
      </c>
      <c r="K152" s="4">
        <f>K44+K80+K116</f>
        <v>1512</v>
      </c>
      <c r="L152" s="4">
        <f>K152/8</f>
        <v>189</v>
      </c>
      <c r="M152" s="4">
        <f>L152/5</f>
        <v>37.8</v>
      </c>
      <c r="N152" s="4">
        <f>M152/(52/12)</f>
        <v>8.723076923076922</v>
      </c>
      <c r="O152" s="6">
        <f>(C152+G152+K152)/3</f>
        <v>3528</v>
      </c>
      <c r="P152" s="6">
        <f>O152/8</f>
        <v>441</v>
      </c>
      <c r="Q152" s="6">
        <f>P152/5</f>
        <v>88.2</v>
      </c>
      <c r="R152" s="6">
        <f>Q152/(52/12)</f>
        <v>20.353846153846156</v>
      </c>
    </row>
    <row r="153" spans="1:18" ht="12.75">
      <c r="A153" s="7" t="s">
        <v>88</v>
      </c>
      <c r="B153" s="8">
        <f>SUM(B154:B155)</f>
        <v>183</v>
      </c>
      <c r="C153" s="8">
        <f aca="true" t="shared" si="149" ref="C153:R153">SUM(C154:C155)</f>
        <v>6240</v>
      </c>
      <c r="D153" s="8">
        <f t="shared" si="149"/>
        <v>780</v>
      </c>
      <c r="E153" s="8">
        <f t="shared" si="149"/>
        <v>156</v>
      </c>
      <c r="F153" s="8">
        <f t="shared" si="149"/>
        <v>36</v>
      </c>
      <c r="G153" s="8">
        <f t="shared" si="149"/>
        <v>3120</v>
      </c>
      <c r="H153" s="8">
        <f t="shared" si="149"/>
        <v>390</v>
      </c>
      <c r="I153" s="8">
        <f t="shared" si="149"/>
        <v>78</v>
      </c>
      <c r="J153" s="8">
        <f t="shared" si="149"/>
        <v>18</v>
      </c>
      <c r="K153" s="8">
        <f t="shared" si="149"/>
        <v>1560</v>
      </c>
      <c r="L153" s="8">
        <f t="shared" si="149"/>
        <v>195</v>
      </c>
      <c r="M153" s="8">
        <f t="shared" si="149"/>
        <v>39</v>
      </c>
      <c r="N153" s="8">
        <f t="shared" si="149"/>
        <v>9</v>
      </c>
      <c r="O153" s="8">
        <f t="shared" si="149"/>
        <v>3640</v>
      </c>
      <c r="P153" s="8">
        <f t="shared" si="149"/>
        <v>455</v>
      </c>
      <c r="Q153" s="8">
        <f t="shared" si="149"/>
        <v>91</v>
      </c>
      <c r="R153" s="8">
        <f t="shared" si="149"/>
        <v>21</v>
      </c>
    </row>
    <row r="154" spans="1:18" ht="12.75">
      <c r="A154" s="5" t="s">
        <v>84</v>
      </c>
      <c r="B154" s="6">
        <f>B46+B82+B118*$H$7</f>
        <v>103</v>
      </c>
      <c r="C154" s="4">
        <f>C46+C82+C118</f>
        <v>3520</v>
      </c>
      <c r="D154" s="4">
        <f>C154/8</f>
        <v>440</v>
      </c>
      <c r="E154" s="4">
        <f>D154/5</f>
        <v>88</v>
      </c>
      <c r="F154" s="4">
        <f>E154/(52/12)</f>
        <v>20.30769230769231</v>
      </c>
      <c r="G154" s="6">
        <f>G46+G82+G118</f>
        <v>1760</v>
      </c>
      <c r="H154" s="6">
        <f>G154/8</f>
        <v>220</v>
      </c>
      <c r="I154" s="6">
        <f>H154/5</f>
        <v>44</v>
      </c>
      <c r="J154" s="6">
        <f>I154/(52/12)</f>
        <v>10.153846153846155</v>
      </c>
      <c r="K154" s="4">
        <f>K46+K82+K118</f>
        <v>880</v>
      </c>
      <c r="L154" s="4">
        <f>K154/8</f>
        <v>110</v>
      </c>
      <c r="M154" s="4">
        <f>L154/5</f>
        <v>22</v>
      </c>
      <c r="N154" s="4">
        <f>M154/(52/12)</f>
        <v>5.0769230769230775</v>
      </c>
      <c r="O154" s="6">
        <f>(C154+G154+K154)/3</f>
        <v>2053.3333333333335</v>
      </c>
      <c r="P154" s="6">
        <f>O154/8</f>
        <v>256.6666666666667</v>
      </c>
      <c r="Q154" s="6">
        <f>P154/5</f>
        <v>51.333333333333336</v>
      </c>
      <c r="R154" s="6">
        <f>Q154/(52/12)</f>
        <v>11.846153846153847</v>
      </c>
    </row>
    <row r="155" spans="1:18" ht="12.75">
      <c r="A155" s="5" t="s">
        <v>85</v>
      </c>
      <c r="B155" s="6">
        <f>B47+B83+B119*$H$7</f>
        <v>80</v>
      </c>
      <c r="C155" s="4">
        <f>C47+C83+C119</f>
        <v>2720</v>
      </c>
      <c r="D155" s="4">
        <f>C155/8</f>
        <v>340</v>
      </c>
      <c r="E155" s="4">
        <f>D155/5</f>
        <v>68</v>
      </c>
      <c r="F155" s="4">
        <f>E155/(52/12)</f>
        <v>15.692307692307693</v>
      </c>
      <c r="G155" s="6">
        <f>G47+G83+G119</f>
        <v>1360</v>
      </c>
      <c r="H155" s="6">
        <f>G155/8</f>
        <v>170</v>
      </c>
      <c r="I155" s="6">
        <f>H155/5</f>
        <v>34</v>
      </c>
      <c r="J155" s="6">
        <f>I155/(52/12)</f>
        <v>7.846153846153847</v>
      </c>
      <c r="K155" s="4">
        <f>K47+K83+K119</f>
        <v>680</v>
      </c>
      <c r="L155" s="4">
        <f>K155/8</f>
        <v>85</v>
      </c>
      <c r="M155" s="4">
        <f>L155/5</f>
        <v>17</v>
      </c>
      <c r="N155" s="4">
        <f>M155/(52/12)</f>
        <v>3.9230769230769234</v>
      </c>
      <c r="O155" s="6">
        <f>(C155+G155+K155)/3</f>
        <v>1586.6666666666667</v>
      </c>
      <c r="P155" s="6">
        <f>O155/8</f>
        <v>198.33333333333334</v>
      </c>
      <c r="Q155" s="6">
        <f>P155/5</f>
        <v>39.66666666666667</v>
      </c>
      <c r="R155" s="6">
        <f>Q155/(52/12)</f>
        <v>9.153846153846155</v>
      </c>
    </row>
    <row r="156" spans="1:18" ht="12.75" customHeight="1">
      <c r="A156" s="24" t="s">
        <v>108</v>
      </c>
      <c r="B156" s="25"/>
      <c r="C156" s="25"/>
      <c r="D156" s="25"/>
      <c r="E156" s="25"/>
      <c r="F156" s="25"/>
      <c r="G156" s="25"/>
      <c r="H156" s="25"/>
      <c r="I156" s="25"/>
      <c r="J156" s="25"/>
      <c r="K156" s="25"/>
      <c r="L156" s="25"/>
      <c r="M156" s="25"/>
      <c r="N156" s="25"/>
      <c r="O156" s="25"/>
      <c r="P156" s="25"/>
      <c r="Q156" s="25"/>
      <c r="R156" s="25"/>
    </row>
    <row r="157" spans="1:18" ht="14.25">
      <c r="A157" s="26"/>
      <c r="B157" s="27"/>
      <c r="C157" s="27"/>
      <c r="D157" s="27"/>
      <c r="E157" s="27"/>
      <c r="F157" s="27"/>
      <c r="G157" s="27"/>
      <c r="H157" s="27"/>
      <c r="I157" s="27"/>
      <c r="J157" s="27"/>
      <c r="K157" s="27"/>
      <c r="L157" s="27"/>
      <c r="M157" s="27"/>
      <c r="N157" s="27"/>
      <c r="O157" s="27"/>
      <c r="P157" s="27"/>
      <c r="Q157" s="27"/>
      <c r="R157" s="27"/>
    </row>
    <row r="158" spans="1:18" ht="12.75" customHeight="1">
      <c r="A158" s="34" t="s">
        <v>50</v>
      </c>
      <c r="B158" s="68"/>
      <c r="C158" s="68"/>
      <c r="D158" s="68"/>
      <c r="E158" s="68"/>
      <c r="F158" s="68"/>
      <c r="G158" s="68"/>
      <c r="H158" s="68"/>
      <c r="I158" s="68"/>
      <c r="J158" s="68"/>
      <c r="K158" s="68"/>
      <c r="L158" s="68"/>
      <c r="M158" s="68"/>
      <c r="N158" s="68"/>
      <c r="O158" s="68"/>
      <c r="P158" s="68"/>
      <c r="Q158" s="68"/>
      <c r="R158" s="69"/>
    </row>
    <row r="159" spans="1:18" ht="12.75" customHeight="1">
      <c r="A159" s="70"/>
      <c r="B159" s="71"/>
      <c r="C159" s="71"/>
      <c r="D159" s="71"/>
      <c r="E159" s="71"/>
      <c r="F159" s="71"/>
      <c r="G159" s="71"/>
      <c r="H159" s="71"/>
      <c r="I159" s="71"/>
      <c r="J159" s="71"/>
      <c r="K159" s="71"/>
      <c r="L159" s="71"/>
      <c r="M159" s="71"/>
      <c r="N159" s="71"/>
      <c r="O159" s="71"/>
      <c r="P159" s="71"/>
      <c r="Q159" s="71"/>
      <c r="R159" s="72"/>
    </row>
    <row r="160" spans="1:18" ht="12.75" customHeight="1">
      <c r="A160" s="21" t="s">
        <v>92</v>
      </c>
      <c r="B160" s="21" t="s">
        <v>101</v>
      </c>
      <c r="C160" s="46" t="s">
        <v>114</v>
      </c>
      <c r="D160" s="46"/>
      <c r="E160" s="46"/>
      <c r="F160" s="46"/>
      <c r="G160" s="46"/>
      <c r="H160" s="46"/>
      <c r="I160" s="46"/>
      <c r="J160" s="46"/>
      <c r="K160" s="46"/>
      <c r="L160" s="46"/>
      <c r="M160" s="46"/>
      <c r="N160" s="46"/>
      <c r="O160" s="46"/>
      <c r="P160" s="46"/>
      <c r="Q160" s="46"/>
      <c r="R160" s="47"/>
    </row>
    <row r="161" spans="1:18" ht="12.75">
      <c r="A161" s="22"/>
      <c r="B161" s="22"/>
      <c r="C161" s="42" t="s">
        <v>115</v>
      </c>
      <c r="D161" s="43"/>
      <c r="E161" s="43"/>
      <c r="F161" s="44"/>
      <c r="G161" s="45" t="s">
        <v>116</v>
      </c>
      <c r="H161" s="43"/>
      <c r="I161" s="43"/>
      <c r="J161" s="44"/>
      <c r="K161" s="45" t="s">
        <v>117</v>
      </c>
      <c r="L161" s="43"/>
      <c r="M161" s="43"/>
      <c r="N161" s="44"/>
      <c r="O161" s="45" t="s">
        <v>118</v>
      </c>
      <c r="P161" s="43"/>
      <c r="Q161" s="43"/>
      <c r="R161" s="44"/>
    </row>
    <row r="162" spans="1:18" ht="12.75">
      <c r="A162" s="23"/>
      <c r="B162" s="23"/>
      <c r="C162" s="13" t="s">
        <v>89</v>
      </c>
      <c r="D162" s="9" t="s">
        <v>90</v>
      </c>
      <c r="E162" s="9" t="s">
        <v>91</v>
      </c>
      <c r="F162" s="9" t="s">
        <v>93</v>
      </c>
      <c r="G162" s="9" t="s">
        <v>89</v>
      </c>
      <c r="H162" s="9" t="s">
        <v>90</v>
      </c>
      <c r="I162" s="9" t="s">
        <v>91</v>
      </c>
      <c r="J162" s="9" t="s">
        <v>93</v>
      </c>
      <c r="K162" s="9" t="s">
        <v>89</v>
      </c>
      <c r="L162" s="9" t="s">
        <v>90</v>
      </c>
      <c r="M162" s="9" t="s">
        <v>91</v>
      </c>
      <c r="N162" s="9" t="s">
        <v>93</v>
      </c>
      <c r="O162" s="10" t="s">
        <v>89</v>
      </c>
      <c r="P162" s="10" t="s">
        <v>90</v>
      </c>
      <c r="Q162" s="10" t="s">
        <v>91</v>
      </c>
      <c r="R162" s="9" t="s">
        <v>93</v>
      </c>
    </row>
    <row r="163" spans="1:18" ht="14.25">
      <c r="A163" s="11" t="s">
        <v>104</v>
      </c>
      <c r="B163" s="12">
        <f aca="true" t="shared" si="150" ref="B163:R163">B164+B172+B187+B190</f>
        <v>3835</v>
      </c>
      <c r="C163" s="12">
        <f t="shared" si="150"/>
        <v>37557.333333333336</v>
      </c>
      <c r="D163" s="12">
        <f t="shared" si="150"/>
        <v>4694.666666666667</v>
      </c>
      <c r="E163" s="12">
        <f t="shared" si="150"/>
        <v>938.9333333333333</v>
      </c>
      <c r="F163" s="12">
        <f t="shared" si="150"/>
        <v>216.67692307692306</v>
      </c>
      <c r="G163" s="12">
        <f t="shared" si="150"/>
        <v>18778.666666666668</v>
      </c>
      <c r="H163" s="12">
        <f t="shared" si="150"/>
        <v>2347.3333333333335</v>
      </c>
      <c r="I163" s="12">
        <f t="shared" si="150"/>
        <v>469.46666666666664</v>
      </c>
      <c r="J163" s="12">
        <f t="shared" si="150"/>
        <v>108.33846153846153</v>
      </c>
      <c r="K163" s="12">
        <f t="shared" si="150"/>
        <v>9389.333333333334</v>
      </c>
      <c r="L163" s="12">
        <f t="shared" si="150"/>
        <v>1173.6666666666667</v>
      </c>
      <c r="M163" s="12">
        <f t="shared" si="150"/>
        <v>234.73333333333332</v>
      </c>
      <c r="N163" s="12">
        <f t="shared" si="150"/>
        <v>54.169230769230765</v>
      </c>
      <c r="O163" s="12">
        <f t="shared" si="150"/>
        <v>4694.666666666667</v>
      </c>
      <c r="P163" s="12">
        <f t="shared" si="150"/>
        <v>586.8333333333334</v>
      </c>
      <c r="Q163" s="12">
        <f t="shared" si="150"/>
        <v>117.36666666666666</v>
      </c>
      <c r="R163" s="12">
        <f t="shared" si="150"/>
        <v>27.084615384615383</v>
      </c>
    </row>
    <row r="164" spans="1:18" ht="12.75">
      <c r="A164" s="7" t="s">
        <v>86</v>
      </c>
      <c r="B164" s="8">
        <f>SUM(B165:B171)</f>
        <v>1105</v>
      </c>
      <c r="C164" s="8">
        <f aca="true" t="shared" si="151" ref="C164:N164">SUM(C165:C171)</f>
        <v>10826.666666666666</v>
      </c>
      <c r="D164" s="8">
        <f t="shared" si="151"/>
        <v>1353.3333333333333</v>
      </c>
      <c r="E164" s="8">
        <f t="shared" si="151"/>
        <v>270.6666666666667</v>
      </c>
      <c r="F164" s="8">
        <f t="shared" si="151"/>
        <v>62.46153846153847</v>
      </c>
      <c r="G164" s="8">
        <f t="shared" si="151"/>
        <v>5413.333333333333</v>
      </c>
      <c r="H164" s="8">
        <f t="shared" si="151"/>
        <v>676.6666666666666</v>
      </c>
      <c r="I164" s="8">
        <f t="shared" si="151"/>
        <v>135.33333333333334</v>
      </c>
      <c r="J164" s="8">
        <f t="shared" si="151"/>
        <v>31.230769230769234</v>
      </c>
      <c r="K164" s="8">
        <f t="shared" si="151"/>
        <v>2706.6666666666665</v>
      </c>
      <c r="L164" s="8">
        <f t="shared" si="151"/>
        <v>338.3333333333333</v>
      </c>
      <c r="M164" s="8">
        <f t="shared" si="151"/>
        <v>67.66666666666667</v>
      </c>
      <c r="N164" s="8">
        <f t="shared" si="151"/>
        <v>15.615384615384617</v>
      </c>
      <c r="O164" s="8">
        <f>SUM(O165:O171)</f>
        <v>1353.3333333333333</v>
      </c>
      <c r="P164" s="8">
        <f>SUM(P165:P171)</f>
        <v>169.16666666666666</v>
      </c>
      <c r="Q164" s="8">
        <f>SUM(Q165:Q171)</f>
        <v>33.833333333333336</v>
      </c>
      <c r="R164" s="8">
        <f>SUM(R165:R171)</f>
        <v>7.807692307692308</v>
      </c>
    </row>
    <row r="165" spans="1:18" ht="12.75">
      <c r="A165" s="5" t="s">
        <v>60</v>
      </c>
      <c r="B165" s="6">
        <f>B128</f>
        <v>108</v>
      </c>
      <c r="C165" s="4">
        <f>O128/$H$8</f>
        <v>1054.6666666666667</v>
      </c>
      <c r="D165" s="4">
        <f>C165/8</f>
        <v>131.83333333333334</v>
      </c>
      <c r="E165" s="4">
        <f>D165/5</f>
        <v>26.366666666666667</v>
      </c>
      <c r="F165" s="4">
        <f>E165/(52/12)</f>
        <v>6.084615384615385</v>
      </c>
      <c r="G165" s="6">
        <f>O128/$H$9</f>
        <v>527.3333333333334</v>
      </c>
      <c r="H165" s="6">
        <f>G165/8</f>
        <v>65.91666666666667</v>
      </c>
      <c r="I165" s="6">
        <f>H165/5</f>
        <v>13.183333333333334</v>
      </c>
      <c r="J165" s="6">
        <f>I165/(52/12)</f>
        <v>3.0423076923076926</v>
      </c>
      <c r="K165" s="4">
        <f>O128/$H$10</f>
        <v>263.6666666666667</v>
      </c>
      <c r="L165" s="4">
        <f>K165/8</f>
        <v>32.958333333333336</v>
      </c>
      <c r="M165" s="4">
        <f>L165/5</f>
        <v>6.591666666666667</v>
      </c>
      <c r="N165" s="4">
        <f>M165/(52/12)</f>
        <v>1.5211538461538463</v>
      </c>
      <c r="O165" s="6">
        <f aca="true" t="shared" si="152" ref="O165:O192">O128/$H$11</f>
        <v>131.83333333333334</v>
      </c>
      <c r="P165" s="6">
        <f>O165/8</f>
        <v>16.479166666666668</v>
      </c>
      <c r="Q165" s="6">
        <f>P165/5</f>
        <v>3.2958333333333334</v>
      </c>
      <c r="R165" s="6">
        <f>Q165/(52/12)</f>
        <v>0.7605769230769232</v>
      </c>
    </row>
    <row r="166" spans="1:18" ht="12.75">
      <c r="A166" s="5" t="s">
        <v>61</v>
      </c>
      <c r="B166" s="6">
        <f aca="true" t="shared" si="153" ref="B166:B171">B129</f>
        <v>348</v>
      </c>
      <c r="C166" s="4">
        <f aca="true" t="shared" si="154" ref="C166:C171">O129/$H$8</f>
        <v>3378.6666666666665</v>
      </c>
      <c r="D166" s="4">
        <f aca="true" t="shared" si="155" ref="D166:D171">C166/8</f>
        <v>422.3333333333333</v>
      </c>
      <c r="E166" s="4">
        <f aca="true" t="shared" si="156" ref="E166:E171">D166/5</f>
        <v>84.46666666666667</v>
      </c>
      <c r="F166" s="4">
        <f aca="true" t="shared" si="157" ref="F166:F171">E166/(52/12)</f>
        <v>19.492307692307694</v>
      </c>
      <c r="G166" s="6">
        <f aca="true" t="shared" si="158" ref="G166:G171">O129/$H$9</f>
        <v>1689.3333333333333</v>
      </c>
      <c r="H166" s="6">
        <f aca="true" t="shared" si="159" ref="H166:H171">G166/8</f>
        <v>211.16666666666666</v>
      </c>
      <c r="I166" s="6">
        <f aca="true" t="shared" si="160" ref="I166:I171">H166/5</f>
        <v>42.233333333333334</v>
      </c>
      <c r="J166" s="6">
        <f aca="true" t="shared" si="161" ref="J166:J171">I166/(52/12)</f>
        <v>9.746153846153847</v>
      </c>
      <c r="K166" s="4">
        <f aca="true" t="shared" si="162" ref="K166:K171">O129/$H$10</f>
        <v>844.6666666666666</v>
      </c>
      <c r="L166" s="4">
        <f aca="true" t="shared" si="163" ref="L166:L171">K166/8</f>
        <v>105.58333333333333</v>
      </c>
      <c r="M166" s="4">
        <f aca="true" t="shared" si="164" ref="M166:M171">L166/5</f>
        <v>21.116666666666667</v>
      </c>
      <c r="N166" s="4">
        <f aca="true" t="shared" si="165" ref="N166:N171">M166/(52/12)</f>
        <v>4.8730769230769235</v>
      </c>
      <c r="O166" s="6">
        <f t="shared" si="152"/>
        <v>422.3333333333333</v>
      </c>
      <c r="P166" s="6">
        <f aca="true" t="shared" si="166" ref="P166:P171">O166/8</f>
        <v>52.791666666666664</v>
      </c>
      <c r="Q166" s="6">
        <f aca="true" t="shared" si="167" ref="Q166:Q171">P166/5</f>
        <v>10.558333333333334</v>
      </c>
      <c r="R166" s="6">
        <f aca="true" t="shared" si="168" ref="R166:R171">Q166/(52/12)</f>
        <v>2.4365384615384618</v>
      </c>
    </row>
    <row r="167" spans="1:18" ht="12.75">
      <c r="A167" s="5" t="s">
        <v>66</v>
      </c>
      <c r="B167" s="6">
        <f t="shared" si="153"/>
        <v>99</v>
      </c>
      <c r="C167" s="4">
        <f t="shared" si="154"/>
        <v>1017.3333333333334</v>
      </c>
      <c r="D167" s="4">
        <f t="shared" si="155"/>
        <v>127.16666666666667</v>
      </c>
      <c r="E167" s="4">
        <f t="shared" si="156"/>
        <v>25.433333333333334</v>
      </c>
      <c r="F167" s="4">
        <f t="shared" si="157"/>
        <v>5.86923076923077</v>
      </c>
      <c r="G167" s="6">
        <f t="shared" si="158"/>
        <v>508.6666666666667</v>
      </c>
      <c r="H167" s="6">
        <f t="shared" si="159"/>
        <v>63.583333333333336</v>
      </c>
      <c r="I167" s="6">
        <f t="shared" si="160"/>
        <v>12.716666666666667</v>
      </c>
      <c r="J167" s="6">
        <f t="shared" si="161"/>
        <v>2.934615384615385</v>
      </c>
      <c r="K167" s="4">
        <f t="shared" si="162"/>
        <v>254.33333333333334</v>
      </c>
      <c r="L167" s="4">
        <f t="shared" si="163"/>
        <v>31.791666666666668</v>
      </c>
      <c r="M167" s="4">
        <f t="shared" si="164"/>
        <v>6.358333333333333</v>
      </c>
      <c r="N167" s="4">
        <f t="shared" si="165"/>
        <v>1.4673076923076924</v>
      </c>
      <c r="O167" s="6">
        <f t="shared" si="152"/>
        <v>127.16666666666667</v>
      </c>
      <c r="P167" s="6">
        <f t="shared" si="166"/>
        <v>15.895833333333334</v>
      </c>
      <c r="Q167" s="6">
        <f t="shared" si="167"/>
        <v>3.1791666666666667</v>
      </c>
      <c r="R167" s="6">
        <f t="shared" si="168"/>
        <v>0.7336538461538462</v>
      </c>
    </row>
    <row r="168" spans="1:18" ht="12.75">
      <c r="A168" s="5" t="s">
        <v>96</v>
      </c>
      <c r="B168" s="6">
        <f t="shared" si="153"/>
        <v>201</v>
      </c>
      <c r="C168" s="4">
        <f t="shared" si="154"/>
        <v>1941.3333333333333</v>
      </c>
      <c r="D168" s="4">
        <f t="shared" si="155"/>
        <v>242.66666666666666</v>
      </c>
      <c r="E168" s="4">
        <f t="shared" si="156"/>
        <v>48.53333333333333</v>
      </c>
      <c r="F168" s="4">
        <f t="shared" si="157"/>
        <v>11.200000000000001</v>
      </c>
      <c r="G168" s="6">
        <f t="shared" si="158"/>
        <v>970.6666666666666</v>
      </c>
      <c r="H168" s="6">
        <f t="shared" si="159"/>
        <v>121.33333333333333</v>
      </c>
      <c r="I168" s="6">
        <f t="shared" si="160"/>
        <v>24.266666666666666</v>
      </c>
      <c r="J168" s="6">
        <f t="shared" si="161"/>
        <v>5.6000000000000005</v>
      </c>
      <c r="K168" s="4">
        <f t="shared" si="162"/>
        <v>485.3333333333333</v>
      </c>
      <c r="L168" s="4">
        <f t="shared" si="163"/>
        <v>60.666666666666664</v>
      </c>
      <c r="M168" s="4">
        <f t="shared" si="164"/>
        <v>12.133333333333333</v>
      </c>
      <c r="N168" s="4">
        <f t="shared" si="165"/>
        <v>2.8000000000000003</v>
      </c>
      <c r="O168" s="6">
        <f t="shared" si="152"/>
        <v>242.66666666666666</v>
      </c>
      <c r="P168" s="6">
        <f t="shared" si="166"/>
        <v>30.333333333333332</v>
      </c>
      <c r="Q168" s="6">
        <f t="shared" si="167"/>
        <v>6.066666666666666</v>
      </c>
      <c r="R168" s="6">
        <f t="shared" si="168"/>
        <v>1.4000000000000001</v>
      </c>
    </row>
    <row r="169" spans="1:18" ht="12.75">
      <c r="A169" s="5" t="s">
        <v>67</v>
      </c>
      <c r="B169" s="6">
        <f t="shared" si="153"/>
        <v>104</v>
      </c>
      <c r="C169" s="4">
        <f t="shared" si="154"/>
        <v>1045.3333333333333</v>
      </c>
      <c r="D169" s="4">
        <f t="shared" si="155"/>
        <v>130.66666666666666</v>
      </c>
      <c r="E169" s="4">
        <f t="shared" si="156"/>
        <v>26.133333333333333</v>
      </c>
      <c r="F169" s="4">
        <f t="shared" si="157"/>
        <v>6.030769230769231</v>
      </c>
      <c r="G169" s="6">
        <f t="shared" si="158"/>
        <v>522.6666666666666</v>
      </c>
      <c r="H169" s="6">
        <f t="shared" si="159"/>
        <v>65.33333333333333</v>
      </c>
      <c r="I169" s="6">
        <f t="shared" si="160"/>
        <v>13.066666666666666</v>
      </c>
      <c r="J169" s="6">
        <f t="shared" si="161"/>
        <v>3.0153846153846153</v>
      </c>
      <c r="K169" s="4">
        <f t="shared" si="162"/>
        <v>261.3333333333333</v>
      </c>
      <c r="L169" s="4">
        <f t="shared" si="163"/>
        <v>32.666666666666664</v>
      </c>
      <c r="M169" s="4">
        <f t="shared" si="164"/>
        <v>6.533333333333333</v>
      </c>
      <c r="N169" s="4">
        <f t="shared" si="165"/>
        <v>1.5076923076923077</v>
      </c>
      <c r="O169" s="6">
        <f t="shared" si="152"/>
        <v>130.66666666666666</v>
      </c>
      <c r="P169" s="6">
        <f t="shared" si="166"/>
        <v>16.333333333333332</v>
      </c>
      <c r="Q169" s="6">
        <f t="shared" si="167"/>
        <v>3.2666666666666666</v>
      </c>
      <c r="R169" s="6">
        <f t="shared" si="168"/>
        <v>0.7538461538461538</v>
      </c>
    </row>
    <row r="170" spans="1:18" ht="12.75">
      <c r="A170" s="5" t="s">
        <v>68</v>
      </c>
      <c r="B170" s="6">
        <f t="shared" si="153"/>
        <v>114</v>
      </c>
      <c r="C170" s="4">
        <f t="shared" si="154"/>
        <v>1101.3333333333333</v>
      </c>
      <c r="D170" s="4">
        <f t="shared" si="155"/>
        <v>137.66666666666666</v>
      </c>
      <c r="E170" s="4">
        <f t="shared" si="156"/>
        <v>27.53333333333333</v>
      </c>
      <c r="F170" s="4">
        <f t="shared" si="157"/>
        <v>6.3538461538461535</v>
      </c>
      <c r="G170" s="6">
        <f t="shared" si="158"/>
        <v>550.6666666666666</v>
      </c>
      <c r="H170" s="6">
        <f t="shared" si="159"/>
        <v>68.83333333333333</v>
      </c>
      <c r="I170" s="6">
        <f t="shared" si="160"/>
        <v>13.766666666666666</v>
      </c>
      <c r="J170" s="6">
        <f t="shared" si="161"/>
        <v>3.1769230769230767</v>
      </c>
      <c r="K170" s="4">
        <f t="shared" si="162"/>
        <v>275.3333333333333</v>
      </c>
      <c r="L170" s="4">
        <f t="shared" si="163"/>
        <v>34.416666666666664</v>
      </c>
      <c r="M170" s="4">
        <f t="shared" si="164"/>
        <v>6.883333333333333</v>
      </c>
      <c r="N170" s="4">
        <f t="shared" si="165"/>
        <v>1.5884615384615384</v>
      </c>
      <c r="O170" s="6">
        <f t="shared" si="152"/>
        <v>137.66666666666666</v>
      </c>
      <c r="P170" s="6">
        <f t="shared" si="166"/>
        <v>17.208333333333332</v>
      </c>
      <c r="Q170" s="6">
        <f t="shared" si="167"/>
        <v>3.4416666666666664</v>
      </c>
      <c r="R170" s="6">
        <f t="shared" si="168"/>
        <v>0.7942307692307692</v>
      </c>
    </row>
    <row r="171" spans="1:18" ht="12.75">
      <c r="A171" s="5" t="s">
        <v>69</v>
      </c>
      <c r="B171" s="6">
        <f t="shared" si="153"/>
        <v>131</v>
      </c>
      <c r="C171" s="4">
        <f t="shared" si="154"/>
        <v>1288</v>
      </c>
      <c r="D171" s="4">
        <f t="shared" si="155"/>
        <v>161</v>
      </c>
      <c r="E171" s="4">
        <f t="shared" si="156"/>
        <v>32.2</v>
      </c>
      <c r="F171" s="4">
        <f t="shared" si="157"/>
        <v>7.430769230769232</v>
      </c>
      <c r="G171" s="6">
        <f t="shared" si="158"/>
        <v>644</v>
      </c>
      <c r="H171" s="6">
        <f t="shared" si="159"/>
        <v>80.5</v>
      </c>
      <c r="I171" s="6">
        <f t="shared" si="160"/>
        <v>16.1</v>
      </c>
      <c r="J171" s="6">
        <f t="shared" si="161"/>
        <v>3.715384615384616</v>
      </c>
      <c r="K171" s="4">
        <f t="shared" si="162"/>
        <v>322</v>
      </c>
      <c r="L171" s="4">
        <f t="shared" si="163"/>
        <v>40.25</v>
      </c>
      <c r="M171" s="4">
        <f t="shared" si="164"/>
        <v>8.05</v>
      </c>
      <c r="N171" s="4">
        <f t="shared" si="165"/>
        <v>1.857692307692308</v>
      </c>
      <c r="O171" s="6">
        <f t="shared" si="152"/>
        <v>161</v>
      </c>
      <c r="P171" s="6">
        <f t="shared" si="166"/>
        <v>20.125</v>
      </c>
      <c r="Q171" s="6">
        <f t="shared" si="167"/>
        <v>4.025</v>
      </c>
      <c r="R171" s="6">
        <f t="shared" si="168"/>
        <v>0.928846153846154</v>
      </c>
    </row>
    <row r="172" spans="1:18" ht="12.75">
      <c r="A172" s="7" t="s">
        <v>87</v>
      </c>
      <c r="B172" s="8">
        <f>SUM(B173:B186)</f>
        <v>2314</v>
      </c>
      <c r="C172" s="8">
        <f aca="true" t="shared" si="169" ref="C172:N172">SUM(C173:C186)</f>
        <v>22614.666666666668</v>
      </c>
      <c r="D172" s="8">
        <f t="shared" si="169"/>
        <v>2826.8333333333335</v>
      </c>
      <c r="E172" s="8">
        <f t="shared" si="169"/>
        <v>565.3666666666667</v>
      </c>
      <c r="F172" s="8">
        <f t="shared" si="169"/>
        <v>130.46923076923076</v>
      </c>
      <c r="G172" s="8">
        <f t="shared" si="169"/>
        <v>11307.333333333334</v>
      </c>
      <c r="H172" s="8">
        <f t="shared" si="169"/>
        <v>1413.4166666666667</v>
      </c>
      <c r="I172" s="8">
        <f t="shared" si="169"/>
        <v>282.68333333333334</v>
      </c>
      <c r="J172" s="8">
        <f t="shared" si="169"/>
        <v>65.23461538461538</v>
      </c>
      <c r="K172" s="8">
        <f t="shared" si="169"/>
        <v>5653.666666666667</v>
      </c>
      <c r="L172" s="8">
        <f t="shared" si="169"/>
        <v>706.7083333333334</v>
      </c>
      <c r="M172" s="8">
        <f t="shared" si="169"/>
        <v>141.34166666666667</v>
      </c>
      <c r="N172" s="8">
        <f t="shared" si="169"/>
        <v>32.61730769230769</v>
      </c>
      <c r="O172" s="8">
        <f>SUM(O173:O186)</f>
        <v>2826.8333333333335</v>
      </c>
      <c r="P172" s="8">
        <f>SUM(P173:P186)</f>
        <v>353.3541666666667</v>
      </c>
      <c r="Q172" s="8">
        <f>SUM(Q173:Q186)</f>
        <v>70.67083333333333</v>
      </c>
      <c r="R172" s="8">
        <f>SUM(R173:R186)</f>
        <v>16.308653846153845</v>
      </c>
    </row>
    <row r="173" spans="1:18" ht="12.75">
      <c r="A173" s="5" t="s">
        <v>70</v>
      </c>
      <c r="B173" s="6">
        <f aca="true" t="shared" si="170" ref="B173:B186">B136</f>
        <v>227</v>
      </c>
      <c r="C173" s="4">
        <f aca="true" t="shared" si="171" ref="C173:C186">O136/$H$8</f>
        <v>2230.6666666666665</v>
      </c>
      <c r="D173" s="4">
        <f aca="true" t="shared" si="172" ref="D173:D186">C173/8</f>
        <v>278.8333333333333</v>
      </c>
      <c r="E173" s="4">
        <f aca="true" t="shared" si="173" ref="E173:E186">D173/5</f>
        <v>55.766666666666666</v>
      </c>
      <c r="F173" s="4">
        <f aca="true" t="shared" si="174" ref="F173:F186">E173/(52/12)</f>
        <v>12.86923076923077</v>
      </c>
      <c r="G173" s="6">
        <f aca="true" t="shared" si="175" ref="G173:G186">O136/$H$9</f>
        <v>1115.3333333333333</v>
      </c>
      <c r="H173" s="6">
        <f aca="true" t="shared" si="176" ref="H173:H186">G173/8</f>
        <v>139.41666666666666</v>
      </c>
      <c r="I173" s="6">
        <f aca="true" t="shared" si="177" ref="I173:I186">H173/5</f>
        <v>27.883333333333333</v>
      </c>
      <c r="J173" s="6">
        <f aca="true" t="shared" si="178" ref="J173:J186">I173/(52/12)</f>
        <v>6.434615384615385</v>
      </c>
      <c r="K173" s="4">
        <f aca="true" t="shared" si="179" ref="K173:K186">O136/$H$10</f>
        <v>557.6666666666666</v>
      </c>
      <c r="L173" s="4">
        <f aca="true" t="shared" si="180" ref="L173:L186">K173/8</f>
        <v>69.70833333333333</v>
      </c>
      <c r="M173" s="4">
        <f aca="true" t="shared" si="181" ref="M173:M186">L173/5</f>
        <v>13.941666666666666</v>
      </c>
      <c r="N173" s="4">
        <f aca="true" t="shared" si="182" ref="N173:N186">M173/(52/12)</f>
        <v>3.2173076923076924</v>
      </c>
      <c r="O173" s="6">
        <f t="shared" si="152"/>
        <v>278.8333333333333</v>
      </c>
      <c r="P173" s="6">
        <f aca="true" t="shared" si="183" ref="P173:P186">O173/8</f>
        <v>34.854166666666664</v>
      </c>
      <c r="Q173" s="6">
        <f aca="true" t="shared" si="184" ref="Q173:Q186">P173/5</f>
        <v>6.970833333333333</v>
      </c>
      <c r="R173" s="6">
        <f aca="true" t="shared" si="185" ref="R173:R186">Q173/(52/12)</f>
        <v>1.6086538461538462</v>
      </c>
    </row>
    <row r="174" spans="1:18" ht="12.75">
      <c r="A174" s="5" t="s">
        <v>71</v>
      </c>
      <c r="B174" s="6">
        <f t="shared" si="170"/>
        <v>205</v>
      </c>
      <c r="C174" s="4">
        <f t="shared" si="171"/>
        <v>2016</v>
      </c>
      <c r="D174" s="4">
        <f t="shared" si="172"/>
        <v>252</v>
      </c>
      <c r="E174" s="4">
        <f t="shared" si="173"/>
        <v>50.4</v>
      </c>
      <c r="F174" s="4">
        <f t="shared" si="174"/>
        <v>11.630769230769232</v>
      </c>
      <c r="G174" s="6">
        <f t="shared" si="175"/>
        <v>1008</v>
      </c>
      <c r="H174" s="6">
        <f t="shared" si="176"/>
        <v>126</v>
      </c>
      <c r="I174" s="6">
        <f t="shared" si="177"/>
        <v>25.2</v>
      </c>
      <c r="J174" s="6">
        <f t="shared" si="178"/>
        <v>5.815384615384616</v>
      </c>
      <c r="K174" s="4">
        <f t="shared" si="179"/>
        <v>504</v>
      </c>
      <c r="L174" s="4">
        <f t="shared" si="180"/>
        <v>63</v>
      </c>
      <c r="M174" s="4">
        <f t="shared" si="181"/>
        <v>12.6</v>
      </c>
      <c r="N174" s="4">
        <f t="shared" si="182"/>
        <v>2.907692307692308</v>
      </c>
      <c r="O174" s="6">
        <f t="shared" si="152"/>
        <v>252</v>
      </c>
      <c r="P174" s="6">
        <f t="shared" si="183"/>
        <v>31.5</v>
      </c>
      <c r="Q174" s="6">
        <f t="shared" si="184"/>
        <v>6.3</v>
      </c>
      <c r="R174" s="6">
        <f t="shared" si="185"/>
        <v>1.453846153846154</v>
      </c>
    </row>
    <row r="175" spans="1:18" ht="12.75">
      <c r="A175" s="5" t="s">
        <v>72</v>
      </c>
      <c r="B175" s="6">
        <f t="shared" si="170"/>
        <v>210</v>
      </c>
      <c r="C175" s="4">
        <f t="shared" si="171"/>
        <v>2044</v>
      </c>
      <c r="D175" s="4">
        <f t="shared" si="172"/>
        <v>255.5</v>
      </c>
      <c r="E175" s="4">
        <f t="shared" si="173"/>
        <v>51.1</v>
      </c>
      <c r="F175" s="4">
        <f t="shared" si="174"/>
        <v>11.792307692307693</v>
      </c>
      <c r="G175" s="6">
        <f t="shared" si="175"/>
        <v>1022</v>
      </c>
      <c r="H175" s="6">
        <f t="shared" si="176"/>
        <v>127.75</v>
      </c>
      <c r="I175" s="6">
        <f t="shared" si="177"/>
        <v>25.55</v>
      </c>
      <c r="J175" s="6">
        <f t="shared" si="178"/>
        <v>5.8961538461538465</v>
      </c>
      <c r="K175" s="4">
        <f t="shared" si="179"/>
        <v>511</v>
      </c>
      <c r="L175" s="4">
        <f t="shared" si="180"/>
        <v>63.875</v>
      </c>
      <c r="M175" s="4">
        <f t="shared" si="181"/>
        <v>12.775</v>
      </c>
      <c r="N175" s="4">
        <f t="shared" si="182"/>
        <v>2.9480769230769233</v>
      </c>
      <c r="O175" s="6">
        <f t="shared" si="152"/>
        <v>255.5</v>
      </c>
      <c r="P175" s="6">
        <f t="shared" si="183"/>
        <v>31.9375</v>
      </c>
      <c r="Q175" s="6">
        <f t="shared" si="184"/>
        <v>6.3875</v>
      </c>
      <c r="R175" s="6">
        <f t="shared" si="185"/>
        <v>1.4740384615384616</v>
      </c>
    </row>
    <row r="176" spans="1:18" ht="12.75">
      <c r="A176" s="5" t="s">
        <v>73</v>
      </c>
      <c r="B176" s="6">
        <f t="shared" si="170"/>
        <v>188</v>
      </c>
      <c r="C176" s="4">
        <f t="shared" si="171"/>
        <v>1829.3333333333333</v>
      </c>
      <c r="D176" s="4">
        <f t="shared" si="172"/>
        <v>228.66666666666666</v>
      </c>
      <c r="E176" s="4">
        <f t="shared" si="173"/>
        <v>45.733333333333334</v>
      </c>
      <c r="F176" s="4">
        <f t="shared" si="174"/>
        <v>10.553846153846155</v>
      </c>
      <c r="G176" s="6">
        <f t="shared" si="175"/>
        <v>914.6666666666666</v>
      </c>
      <c r="H176" s="6">
        <f t="shared" si="176"/>
        <v>114.33333333333333</v>
      </c>
      <c r="I176" s="6">
        <f t="shared" si="177"/>
        <v>22.866666666666667</v>
      </c>
      <c r="J176" s="6">
        <f t="shared" si="178"/>
        <v>5.276923076923078</v>
      </c>
      <c r="K176" s="4">
        <f t="shared" si="179"/>
        <v>457.3333333333333</v>
      </c>
      <c r="L176" s="4">
        <f t="shared" si="180"/>
        <v>57.166666666666664</v>
      </c>
      <c r="M176" s="4">
        <f t="shared" si="181"/>
        <v>11.433333333333334</v>
      </c>
      <c r="N176" s="4">
        <f t="shared" si="182"/>
        <v>2.638461538461539</v>
      </c>
      <c r="O176" s="6">
        <f t="shared" si="152"/>
        <v>228.66666666666666</v>
      </c>
      <c r="P176" s="6">
        <f t="shared" si="183"/>
        <v>28.583333333333332</v>
      </c>
      <c r="Q176" s="6">
        <f t="shared" si="184"/>
        <v>5.716666666666667</v>
      </c>
      <c r="R176" s="6">
        <f t="shared" si="185"/>
        <v>1.3192307692307694</v>
      </c>
    </row>
    <row r="177" spans="1:18" ht="12.75">
      <c r="A177" s="5" t="s">
        <v>74</v>
      </c>
      <c r="B177" s="6">
        <f t="shared" si="170"/>
        <v>129</v>
      </c>
      <c r="C177" s="4">
        <f t="shared" si="171"/>
        <v>1250.6666666666667</v>
      </c>
      <c r="D177" s="4">
        <f t="shared" si="172"/>
        <v>156.33333333333334</v>
      </c>
      <c r="E177" s="4">
        <f t="shared" si="173"/>
        <v>31.26666666666667</v>
      </c>
      <c r="F177" s="4">
        <f t="shared" si="174"/>
        <v>7.215384615384616</v>
      </c>
      <c r="G177" s="6">
        <f t="shared" si="175"/>
        <v>625.3333333333334</v>
      </c>
      <c r="H177" s="6">
        <f t="shared" si="176"/>
        <v>78.16666666666667</v>
      </c>
      <c r="I177" s="6">
        <f t="shared" si="177"/>
        <v>15.633333333333335</v>
      </c>
      <c r="J177" s="6">
        <f t="shared" si="178"/>
        <v>3.607692307692308</v>
      </c>
      <c r="K177" s="4">
        <f t="shared" si="179"/>
        <v>312.6666666666667</v>
      </c>
      <c r="L177" s="4">
        <f t="shared" si="180"/>
        <v>39.083333333333336</v>
      </c>
      <c r="M177" s="4">
        <f t="shared" si="181"/>
        <v>7.816666666666667</v>
      </c>
      <c r="N177" s="4">
        <f t="shared" si="182"/>
        <v>1.803846153846154</v>
      </c>
      <c r="O177" s="6">
        <f t="shared" si="152"/>
        <v>156.33333333333334</v>
      </c>
      <c r="P177" s="6">
        <f t="shared" si="183"/>
        <v>19.541666666666668</v>
      </c>
      <c r="Q177" s="6">
        <f t="shared" si="184"/>
        <v>3.9083333333333337</v>
      </c>
      <c r="R177" s="6">
        <f t="shared" si="185"/>
        <v>0.901923076923077</v>
      </c>
    </row>
    <row r="178" spans="1:18" ht="12.75">
      <c r="A178" s="5" t="s">
        <v>75</v>
      </c>
      <c r="B178" s="6">
        <f t="shared" si="170"/>
        <v>159</v>
      </c>
      <c r="C178" s="4">
        <f t="shared" si="171"/>
        <v>1549.3333333333333</v>
      </c>
      <c r="D178" s="4">
        <f t="shared" si="172"/>
        <v>193.66666666666666</v>
      </c>
      <c r="E178" s="4">
        <f t="shared" si="173"/>
        <v>38.733333333333334</v>
      </c>
      <c r="F178" s="4">
        <f t="shared" si="174"/>
        <v>8.938461538461539</v>
      </c>
      <c r="G178" s="6">
        <f t="shared" si="175"/>
        <v>774.6666666666666</v>
      </c>
      <c r="H178" s="6">
        <f t="shared" si="176"/>
        <v>96.83333333333333</v>
      </c>
      <c r="I178" s="6">
        <f t="shared" si="177"/>
        <v>19.366666666666667</v>
      </c>
      <c r="J178" s="6">
        <f t="shared" si="178"/>
        <v>4.469230769230769</v>
      </c>
      <c r="K178" s="4">
        <f t="shared" si="179"/>
        <v>387.3333333333333</v>
      </c>
      <c r="L178" s="4">
        <f t="shared" si="180"/>
        <v>48.416666666666664</v>
      </c>
      <c r="M178" s="4">
        <f t="shared" si="181"/>
        <v>9.683333333333334</v>
      </c>
      <c r="N178" s="4">
        <f t="shared" si="182"/>
        <v>2.2346153846153847</v>
      </c>
      <c r="O178" s="6">
        <f t="shared" si="152"/>
        <v>193.66666666666666</v>
      </c>
      <c r="P178" s="6">
        <f t="shared" si="183"/>
        <v>24.208333333333332</v>
      </c>
      <c r="Q178" s="6">
        <f t="shared" si="184"/>
        <v>4.841666666666667</v>
      </c>
      <c r="R178" s="6">
        <f t="shared" si="185"/>
        <v>1.1173076923076923</v>
      </c>
    </row>
    <row r="179" spans="1:18" ht="12.75">
      <c r="A179" s="5" t="s">
        <v>76</v>
      </c>
      <c r="B179" s="6">
        <f t="shared" si="170"/>
        <v>94</v>
      </c>
      <c r="C179" s="4">
        <f t="shared" si="171"/>
        <v>924</v>
      </c>
      <c r="D179" s="4">
        <f t="shared" si="172"/>
        <v>115.5</v>
      </c>
      <c r="E179" s="4">
        <f t="shared" si="173"/>
        <v>23.1</v>
      </c>
      <c r="F179" s="4">
        <f t="shared" si="174"/>
        <v>5.330769230769231</v>
      </c>
      <c r="G179" s="6">
        <f t="shared" si="175"/>
        <v>462</v>
      </c>
      <c r="H179" s="6">
        <f t="shared" si="176"/>
        <v>57.75</v>
      </c>
      <c r="I179" s="6">
        <f t="shared" si="177"/>
        <v>11.55</v>
      </c>
      <c r="J179" s="6">
        <f t="shared" si="178"/>
        <v>2.6653846153846157</v>
      </c>
      <c r="K179" s="4">
        <f t="shared" si="179"/>
        <v>231</v>
      </c>
      <c r="L179" s="4">
        <f t="shared" si="180"/>
        <v>28.875</v>
      </c>
      <c r="M179" s="4">
        <f t="shared" si="181"/>
        <v>5.775</v>
      </c>
      <c r="N179" s="4">
        <f t="shared" si="182"/>
        <v>1.3326923076923078</v>
      </c>
      <c r="O179" s="6">
        <f t="shared" si="152"/>
        <v>115.5</v>
      </c>
      <c r="P179" s="6">
        <f t="shared" si="183"/>
        <v>14.4375</v>
      </c>
      <c r="Q179" s="6">
        <f t="shared" si="184"/>
        <v>2.8875</v>
      </c>
      <c r="R179" s="6">
        <f t="shared" si="185"/>
        <v>0.6663461538461539</v>
      </c>
    </row>
    <row r="180" spans="1:18" ht="12.75">
      <c r="A180" s="5" t="s">
        <v>77</v>
      </c>
      <c r="B180" s="6">
        <f t="shared" si="170"/>
        <v>110</v>
      </c>
      <c r="C180" s="4">
        <f t="shared" si="171"/>
        <v>1092</v>
      </c>
      <c r="D180" s="4">
        <f t="shared" si="172"/>
        <v>136.5</v>
      </c>
      <c r="E180" s="4">
        <f t="shared" si="173"/>
        <v>27.3</v>
      </c>
      <c r="F180" s="4">
        <f t="shared" si="174"/>
        <v>6.300000000000001</v>
      </c>
      <c r="G180" s="6">
        <f t="shared" si="175"/>
        <v>546</v>
      </c>
      <c r="H180" s="6">
        <f t="shared" si="176"/>
        <v>68.25</v>
      </c>
      <c r="I180" s="6">
        <f t="shared" si="177"/>
        <v>13.65</v>
      </c>
      <c r="J180" s="6">
        <f t="shared" si="178"/>
        <v>3.1500000000000004</v>
      </c>
      <c r="K180" s="4">
        <f t="shared" si="179"/>
        <v>273</v>
      </c>
      <c r="L180" s="4">
        <f t="shared" si="180"/>
        <v>34.125</v>
      </c>
      <c r="M180" s="4">
        <f t="shared" si="181"/>
        <v>6.825</v>
      </c>
      <c r="N180" s="4">
        <f t="shared" si="182"/>
        <v>1.5750000000000002</v>
      </c>
      <c r="O180" s="6">
        <f t="shared" si="152"/>
        <v>136.5</v>
      </c>
      <c r="P180" s="6">
        <f t="shared" si="183"/>
        <v>17.0625</v>
      </c>
      <c r="Q180" s="6">
        <f t="shared" si="184"/>
        <v>3.4125</v>
      </c>
      <c r="R180" s="6">
        <f t="shared" si="185"/>
        <v>0.7875000000000001</v>
      </c>
    </row>
    <row r="181" spans="1:18" ht="12.75">
      <c r="A181" s="5" t="s">
        <v>97</v>
      </c>
      <c r="B181" s="6">
        <f t="shared" si="170"/>
        <v>347</v>
      </c>
      <c r="C181" s="4">
        <f t="shared" si="171"/>
        <v>3360</v>
      </c>
      <c r="D181" s="4">
        <f t="shared" si="172"/>
        <v>420</v>
      </c>
      <c r="E181" s="4">
        <f t="shared" si="173"/>
        <v>84</v>
      </c>
      <c r="F181" s="4">
        <f t="shared" si="174"/>
        <v>19.384615384615387</v>
      </c>
      <c r="G181" s="6">
        <f t="shared" si="175"/>
        <v>1680</v>
      </c>
      <c r="H181" s="6">
        <f t="shared" si="176"/>
        <v>210</v>
      </c>
      <c r="I181" s="6">
        <f t="shared" si="177"/>
        <v>42</v>
      </c>
      <c r="J181" s="6">
        <f t="shared" si="178"/>
        <v>9.692307692307693</v>
      </c>
      <c r="K181" s="4">
        <f t="shared" si="179"/>
        <v>840</v>
      </c>
      <c r="L181" s="4">
        <f t="shared" si="180"/>
        <v>105</v>
      </c>
      <c r="M181" s="4">
        <f t="shared" si="181"/>
        <v>21</v>
      </c>
      <c r="N181" s="4">
        <f t="shared" si="182"/>
        <v>4.846153846153847</v>
      </c>
      <c r="O181" s="6">
        <f t="shared" si="152"/>
        <v>420</v>
      </c>
      <c r="P181" s="6">
        <f t="shared" si="183"/>
        <v>52.5</v>
      </c>
      <c r="Q181" s="6">
        <f t="shared" si="184"/>
        <v>10.5</v>
      </c>
      <c r="R181" s="6">
        <f t="shared" si="185"/>
        <v>2.4230769230769234</v>
      </c>
    </row>
    <row r="182" spans="1:18" ht="12.75">
      <c r="A182" s="5" t="s">
        <v>78</v>
      </c>
      <c r="B182" s="6">
        <f t="shared" si="170"/>
        <v>131</v>
      </c>
      <c r="C182" s="4">
        <f t="shared" si="171"/>
        <v>1288</v>
      </c>
      <c r="D182" s="4">
        <f t="shared" si="172"/>
        <v>161</v>
      </c>
      <c r="E182" s="4">
        <f t="shared" si="173"/>
        <v>32.2</v>
      </c>
      <c r="F182" s="4">
        <f t="shared" si="174"/>
        <v>7.430769230769232</v>
      </c>
      <c r="G182" s="6">
        <f t="shared" si="175"/>
        <v>644</v>
      </c>
      <c r="H182" s="6">
        <f t="shared" si="176"/>
        <v>80.5</v>
      </c>
      <c r="I182" s="6">
        <f t="shared" si="177"/>
        <v>16.1</v>
      </c>
      <c r="J182" s="6">
        <f t="shared" si="178"/>
        <v>3.715384615384616</v>
      </c>
      <c r="K182" s="4">
        <f t="shared" si="179"/>
        <v>322</v>
      </c>
      <c r="L182" s="4">
        <f t="shared" si="180"/>
        <v>40.25</v>
      </c>
      <c r="M182" s="4">
        <f t="shared" si="181"/>
        <v>8.05</v>
      </c>
      <c r="N182" s="4">
        <f t="shared" si="182"/>
        <v>1.857692307692308</v>
      </c>
      <c r="O182" s="6">
        <f t="shared" si="152"/>
        <v>161</v>
      </c>
      <c r="P182" s="6">
        <f t="shared" si="183"/>
        <v>20.125</v>
      </c>
      <c r="Q182" s="6">
        <f t="shared" si="184"/>
        <v>4.025</v>
      </c>
      <c r="R182" s="6">
        <f t="shared" si="185"/>
        <v>0.928846153846154</v>
      </c>
    </row>
    <row r="183" spans="1:18" ht="12.75">
      <c r="A183" s="5" t="s">
        <v>79</v>
      </c>
      <c r="B183" s="6">
        <f t="shared" si="170"/>
        <v>195</v>
      </c>
      <c r="C183" s="4">
        <f t="shared" si="171"/>
        <v>1894.6666666666667</v>
      </c>
      <c r="D183" s="4">
        <f t="shared" si="172"/>
        <v>236.83333333333334</v>
      </c>
      <c r="E183" s="4">
        <f t="shared" si="173"/>
        <v>47.36666666666667</v>
      </c>
      <c r="F183" s="4">
        <f t="shared" si="174"/>
        <v>10.930769230769231</v>
      </c>
      <c r="G183" s="6">
        <f t="shared" si="175"/>
        <v>947.3333333333334</v>
      </c>
      <c r="H183" s="6">
        <f t="shared" si="176"/>
        <v>118.41666666666667</v>
      </c>
      <c r="I183" s="6">
        <f t="shared" si="177"/>
        <v>23.683333333333334</v>
      </c>
      <c r="J183" s="6">
        <f t="shared" si="178"/>
        <v>5.4653846153846155</v>
      </c>
      <c r="K183" s="4">
        <f t="shared" si="179"/>
        <v>473.6666666666667</v>
      </c>
      <c r="L183" s="4">
        <f t="shared" si="180"/>
        <v>59.208333333333336</v>
      </c>
      <c r="M183" s="4">
        <f t="shared" si="181"/>
        <v>11.841666666666667</v>
      </c>
      <c r="N183" s="4">
        <f t="shared" si="182"/>
        <v>2.7326923076923078</v>
      </c>
      <c r="O183" s="6">
        <f t="shared" si="152"/>
        <v>236.83333333333334</v>
      </c>
      <c r="P183" s="6">
        <f t="shared" si="183"/>
        <v>29.604166666666668</v>
      </c>
      <c r="Q183" s="6">
        <f t="shared" si="184"/>
        <v>5.920833333333333</v>
      </c>
      <c r="R183" s="6">
        <f t="shared" si="185"/>
        <v>1.3663461538461539</v>
      </c>
    </row>
    <row r="184" spans="1:18" ht="12.75">
      <c r="A184" s="5" t="s">
        <v>99</v>
      </c>
      <c r="B184" s="6">
        <f t="shared" si="170"/>
        <v>129</v>
      </c>
      <c r="C184" s="4">
        <f t="shared" si="171"/>
        <v>1250.6666666666667</v>
      </c>
      <c r="D184" s="4">
        <f t="shared" si="172"/>
        <v>156.33333333333334</v>
      </c>
      <c r="E184" s="4">
        <f t="shared" si="173"/>
        <v>31.26666666666667</v>
      </c>
      <c r="F184" s="4">
        <f t="shared" si="174"/>
        <v>7.215384615384616</v>
      </c>
      <c r="G184" s="6">
        <f t="shared" si="175"/>
        <v>625.3333333333334</v>
      </c>
      <c r="H184" s="6">
        <f t="shared" si="176"/>
        <v>78.16666666666667</v>
      </c>
      <c r="I184" s="6">
        <f t="shared" si="177"/>
        <v>15.633333333333335</v>
      </c>
      <c r="J184" s="6">
        <f t="shared" si="178"/>
        <v>3.607692307692308</v>
      </c>
      <c r="K184" s="4">
        <f t="shared" si="179"/>
        <v>312.6666666666667</v>
      </c>
      <c r="L184" s="4">
        <f t="shared" si="180"/>
        <v>39.083333333333336</v>
      </c>
      <c r="M184" s="4">
        <f t="shared" si="181"/>
        <v>7.816666666666667</v>
      </c>
      <c r="N184" s="4">
        <f t="shared" si="182"/>
        <v>1.803846153846154</v>
      </c>
      <c r="O184" s="6">
        <f t="shared" si="152"/>
        <v>156.33333333333334</v>
      </c>
      <c r="P184" s="6">
        <f t="shared" si="183"/>
        <v>19.541666666666668</v>
      </c>
      <c r="Q184" s="6">
        <f t="shared" si="184"/>
        <v>3.9083333333333337</v>
      </c>
      <c r="R184" s="6">
        <f t="shared" si="185"/>
        <v>0.901923076923077</v>
      </c>
    </row>
    <row r="185" spans="1:18" ht="12.75">
      <c r="A185" s="5" t="s">
        <v>80</v>
      </c>
      <c r="B185" s="6">
        <f t="shared" si="170"/>
        <v>67</v>
      </c>
      <c r="C185" s="4">
        <f t="shared" si="171"/>
        <v>681.3333333333334</v>
      </c>
      <c r="D185" s="4">
        <f t="shared" si="172"/>
        <v>85.16666666666667</v>
      </c>
      <c r="E185" s="4">
        <f t="shared" si="173"/>
        <v>17.033333333333335</v>
      </c>
      <c r="F185" s="4">
        <f t="shared" si="174"/>
        <v>3.9307692307692315</v>
      </c>
      <c r="G185" s="6">
        <f t="shared" si="175"/>
        <v>340.6666666666667</v>
      </c>
      <c r="H185" s="6">
        <f t="shared" si="176"/>
        <v>42.583333333333336</v>
      </c>
      <c r="I185" s="6">
        <f t="shared" si="177"/>
        <v>8.516666666666667</v>
      </c>
      <c r="J185" s="6">
        <f t="shared" si="178"/>
        <v>1.9653846153846157</v>
      </c>
      <c r="K185" s="4">
        <f t="shared" si="179"/>
        <v>170.33333333333334</v>
      </c>
      <c r="L185" s="4">
        <f t="shared" si="180"/>
        <v>21.291666666666668</v>
      </c>
      <c r="M185" s="4">
        <f t="shared" si="181"/>
        <v>4.258333333333334</v>
      </c>
      <c r="N185" s="4">
        <f t="shared" si="182"/>
        <v>0.9826923076923079</v>
      </c>
      <c r="O185" s="6">
        <f t="shared" si="152"/>
        <v>85.16666666666667</v>
      </c>
      <c r="P185" s="6">
        <f t="shared" si="183"/>
        <v>10.645833333333334</v>
      </c>
      <c r="Q185" s="6">
        <f t="shared" si="184"/>
        <v>2.129166666666667</v>
      </c>
      <c r="R185" s="6">
        <f t="shared" si="185"/>
        <v>0.49134615384615393</v>
      </c>
    </row>
    <row r="186" spans="1:18" ht="12.75">
      <c r="A186" s="5" t="s">
        <v>81</v>
      </c>
      <c r="B186" s="6">
        <f t="shared" si="170"/>
        <v>123</v>
      </c>
      <c r="C186" s="4">
        <f t="shared" si="171"/>
        <v>1204</v>
      </c>
      <c r="D186" s="4">
        <f t="shared" si="172"/>
        <v>150.5</v>
      </c>
      <c r="E186" s="4">
        <f t="shared" si="173"/>
        <v>30.1</v>
      </c>
      <c r="F186" s="4">
        <f t="shared" si="174"/>
        <v>6.946153846153847</v>
      </c>
      <c r="G186" s="6">
        <f t="shared" si="175"/>
        <v>602</v>
      </c>
      <c r="H186" s="6">
        <f t="shared" si="176"/>
        <v>75.25</v>
      </c>
      <c r="I186" s="6">
        <f t="shared" si="177"/>
        <v>15.05</v>
      </c>
      <c r="J186" s="6">
        <f t="shared" si="178"/>
        <v>3.4730769230769236</v>
      </c>
      <c r="K186" s="4">
        <f t="shared" si="179"/>
        <v>301</v>
      </c>
      <c r="L186" s="4">
        <f t="shared" si="180"/>
        <v>37.625</v>
      </c>
      <c r="M186" s="4">
        <f t="shared" si="181"/>
        <v>7.525</v>
      </c>
      <c r="N186" s="4">
        <f t="shared" si="182"/>
        <v>1.7365384615384618</v>
      </c>
      <c r="O186" s="6">
        <f t="shared" si="152"/>
        <v>150.5</v>
      </c>
      <c r="P186" s="6">
        <f t="shared" si="183"/>
        <v>18.8125</v>
      </c>
      <c r="Q186" s="6">
        <f t="shared" si="184"/>
        <v>3.7625</v>
      </c>
      <c r="R186" s="6">
        <f t="shared" si="185"/>
        <v>0.8682692307692309</v>
      </c>
    </row>
    <row r="187" spans="1:18" ht="12.75">
      <c r="A187" s="7" t="s">
        <v>98</v>
      </c>
      <c r="B187" s="8">
        <f aca="true" t="shared" si="186" ref="B187:R187">SUM(B188:B189)</f>
        <v>233</v>
      </c>
      <c r="C187" s="8">
        <f t="shared" si="186"/>
        <v>2296</v>
      </c>
      <c r="D187" s="8">
        <f t="shared" si="186"/>
        <v>287</v>
      </c>
      <c r="E187" s="8">
        <f t="shared" si="186"/>
        <v>57.400000000000006</v>
      </c>
      <c r="F187" s="8">
        <f t="shared" si="186"/>
        <v>13.246153846153847</v>
      </c>
      <c r="G187" s="8">
        <f t="shared" si="186"/>
        <v>1148</v>
      </c>
      <c r="H187" s="8">
        <f t="shared" si="186"/>
        <v>143.5</v>
      </c>
      <c r="I187" s="8">
        <f t="shared" si="186"/>
        <v>28.700000000000003</v>
      </c>
      <c r="J187" s="8">
        <f t="shared" si="186"/>
        <v>6.6230769230769235</v>
      </c>
      <c r="K187" s="8">
        <f t="shared" si="186"/>
        <v>574</v>
      </c>
      <c r="L187" s="8">
        <f t="shared" si="186"/>
        <v>71.75</v>
      </c>
      <c r="M187" s="8">
        <f t="shared" si="186"/>
        <v>14.350000000000001</v>
      </c>
      <c r="N187" s="8">
        <f t="shared" si="186"/>
        <v>3.3115384615384618</v>
      </c>
      <c r="O187" s="8">
        <f t="shared" si="186"/>
        <v>287</v>
      </c>
      <c r="P187" s="8">
        <f t="shared" si="186"/>
        <v>35.875</v>
      </c>
      <c r="Q187" s="8">
        <f t="shared" si="186"/>
        <v>7.175000000000001</v>
      </c>
      <c r="R187" s="8">
        <f t="shared" si="186"/>
        <v>1.6557692307692309</v>
      </c>
    </row>
    <row r="188" spans="1:18" ht="12.75">
      <c r="A188" s="5" t="s">
        <v>82</v>
      </c>
      <c r="B188" s="6">
        <f>B151</f>
        <v>52</v>
      </c>
      <c r="C188" s="4">
        <f>O151/$H$8</f>
        <v>532</v>
      </c>
      <c r="D188" s="4">
        <f>C188/8</f>
        <v>66.5</v>
      </c>
      <c r="E188" s="4">
        <f>D188/5</f>
        <v>13.3</v>
      </c>
      <c r="F188" s="4">
        <f>E188/(52/12)</f>
        <v>3.0692307692307694</v>
      </c>
      <c r="G188" s="6">
        <f>O151/$H$9</f>
        <v>266</v>
      </c>
      <c r="H188" s="6">
        <f>G188/8</f>
        <v>33.25</v>
      </c>
      <c r="I188" s="6">
        <f>H188/5</f>
        <v>6.65</v>
      </c>
      <c r="J188" s="6">
        <f>I188/(52/12)</f>
        <v>1.5346153846153847</v>
      </c>
      <c r="K188" s="4">
        <f>O151/$H$10</f>
        <v>133</v>
      </c>
      <c r="L188" s="4">
        <f>K188/8</f>
        <v>16.625</v>
      </c>
      <c r="M188" s="4">
        <f>L188/5</f>
        <v>3.325</v>
      </c>
      <c r="N188" s="4">
        <f>M188/(52/12)</f>
        <v>0.7673076923076924</v>
      </c>
      <c r="O188" s="6">
        <f t="shared" si="152"/>
        <v>66.5</v>
      </c>
      <c r="P188" s="6">
        <f>O188/8</f>
        <v>8.3125</v>
      </c>
      <c r="Q188" s="6">
        <f>P188/5</f>
        <v>1.6625</v>
      </c>
      <c r="R188" s="6">
        <f>Q188/(52/12)</f>
        <v>0.3836538461538462</v>
      </c>
    </row>
    <row r="189" spans="1:18" ht="12.75">
      <c r="A189" s="5" t="s">
        <v>83</v>
      </c>
      <c r="B189" s="6">
        <f>B152</f>
        <v>181</v>
      </c>
      <c r="C189" s="4">
        <f>O152/$H$8</f>
        <v>1764</v>
      </c>
      <c r="D189" s="4">
        <f>C189/8</f>
        <v>220.5</v>
      </c>
      <c r="E189" s="4">
        <f>D189/5</f>
        <v>44.1</v>
      </c>
      <c r="F189" s="4">
        <f>E189/(52/12)</f>
        <v>10.176923076923078</v>
      </c>
      <c r="G189" s="6">
        <f>O152/$H$9</f>
        <v>882</v>
      </c>
      <c r="H189" s="6">
        <f>G189/8</f>
        <v>110.25</v>
      </c>
      <c r="I189" s="6">
        <f>H189/5</f>
        <v>22.05</v>
      </c>
      <c r="J189" s="6">
        <f>I189/(52/12)</f>
        <v>5.088461538461539</v>
      </c>
      <c r="K189" s="4">
        <f>O152/$H$10</f>
        <v>441</v>
      </c>
      <c r="L189" s="4">
        <f>K189/8</f>
        <v>55.125</v>
      </c>
      <c r="M189" s="4">
        <f>L189/5</f>
        <v>11.025</v>
      </c>
      <c r="N189" s="4">
        <f>M189/(52/12)</f>
        <v>2.5442307692307695</v>
      </c>
      <c r="O189" s="6">
        <f t="shared" si="152"/>
        <v>220.5</v>
      </c>
      <c r="P189" s="6">
        <f>O189/8</f>
        <v>27.5625</v>
      </c>
      <c r="Q189" s="6">
        <f>P189/5</f>
        <v>5.5125</v>
      </c>
      <c r="R189" s="6">
        <f>Q189/(52/12)</f>
        <v>1.2721153846153848</v>
      </c>
    </row>
    <row r="190" spans="1:18" ht="12.75">
      <c r="A190" s="7" t="s">
        <v>88</v>
      </c>
      <c r="B190" s="8">
        <f>SUM(B191:B192)</f>
        <v>183</v>
      </c>
      <c r="C190" s="8">
        <f aca="true" t="shared" si="187" ref="C190:R190">SUM(C191:C192)</f>
        <v>1820</v>
      </c>
      <c r="D190" s="8">
        <f t="shared" si="187"/>
        <v>227.5</v>
      </c>
      <c r="E190" s="8">
        <f t="shared" si="187"/>
        <v>45.5</v>
      </c>
      <c r="F190" s="8">
        <f t="shared" si="187"/>
        <v>10.5</v>
      </c>
      <c r="G190" s="8">
        <f t="shared" si="187"/>
        <v>910</v>
      </c>
      <c r="H190" s="8">
        <f t="shared" si="187"/>
        <v>113.75</v>
      </c>
      <c r="I190" s="8">
        <f t="shared" si="187"/>
        <v>22.75</v>
      </c>
      <c r="J190" s="8">
        <f t="shared" si="187"/>
        <v>5.25</v>
      </c>
      <c r="K190" s="8">
        <f t="shared" si="187"/>
        <v>455</v>
      </c>
      <c r="L190" s="8">
        <f t="shared" si="187"/>
        <v>56.875</v>
      </c>
      <c r="M190" s="8">
        <f t="shared" si="187"/>
        <v>11.375</v>
      </c>
      <c r="N190" s="8">
        <f t="shared" si="187"/>
        <v>2.625</v>
      </c>
      <c r="O190" s="8">
        <f t="shared" si="187"/>
        <v>227.5</v>
      </c>
      <c r="P190" s="8">
        <f t="shared" si="187"/>
        <v>28.4375</v>
      </c>
      <c r="Q190" s="8">
        <f t="shared" si="187"/>
        <v>5.6875</v>
      </c>
      <c r="R190" s="8">
        <f t="shared" si="187"/>
        <v>1.3125</v>
      </c>
    </row>
    <row r="191" spans="1:18" ht="12.75">
      <c r="A191" s="5" t="s">
        <v>84</v>
      </c>
      <c r="B191" s="6">
        <f>B154</f>
        <v>103</v>
      </c>
      <c r="C191" s="4">
        <f>O154/$H$8</f>
        <v>1026.6666666666667</v>
      </c>
      <c r="D191" s="4">
        <f>C191/8</f>
        <v>128.33333333333334</v>
      </c>
      <c r="E191" s="4">
        <f>D191/5</f>
        <v>25.666666666666668</v>
      </c>
      <c r="F191" s="4">
        <f>E191/(52/12)</f>
        <v>5.923076923076923</v>
      </c>
      <c r="G191" s="6">
        <f>O154/$H$9</f>
        <v>513.3333333333334</v>
      </c>
      <c r="H191" s="6">
        <f>G191/8</f>
        <v>64.16666666666667</v>
      </c>
      <c r="I191" s="6">
        <f>H191/5</f>
        <v>12.833333333333334</v>
      </c>
      <c r="J191" s="6">
        <f>I191/(52/12)</f>
        <v>2.9615384615384617</v>
      </c>
      <c r="K191" s="4">
        <f>O154/$H$10</f>
        <v>256.6666666666667</v>
      </c>
      <c r="L191" s="4">
        <f>K191/8</f>
        <v>32.083333333333336</v>
      </c>
      <c r="M191" s="4">
        <f>L191/5</f>
        <v>6.416666666666667</v>
      </c>
      <c r="N191" s="4">
        <f>M191/(52/12)</f>
        <v>1.4807692307692308</v>
      </c>
      <c r="O191" s="6">
        <f t="shared" si="152"/>
        <v>128.33333333333334</v>
      </c>
      <c r="P191" s="6">
        <f>O191/8</f>
        <v>16.041666666666668</v>
      </c>
      <c r="Q191" s="6">
        <f>P191/5</f>
        <v>3.2083333333333335</v>
      </c>
      <c r="R191" s="6">
        <f>Q191/(52/12)</f>
        <v>0.7403846153846154</v>
      </c>
    </row>
    <row r="192" spans="1:18" ht="12.75">
      <c r="A192" s="5" t="s">
        <v>85</v>
      </c>
      <c r="B192" s="6">
        <f>B155</f>
        <v>80</v>
      </c>
      <c r="C192" s="4">
        <f>O155/$H$8</f>
        <v>793.3333333333334</v>
      </c>
      <c r="D192" s="4">
        <f>C192/8</f>
        <v>99.16666666666667</v>
      </c>
      <c r="E192" s="4">
        <f>D192/5</f>
        <v>19.833333333333336</v>
      </c>
      <c r="F192" s="4">
        <f>E192/(52/12)</f>
        <v>4.5769230769230775</v>
      </c>
      <c r="G192" s="6">
        <f>O155/$H$9</f>
        <v>396.6666666666667</v>
      </c>
      <c r="H192" s="6">
        <f>G192/8</f>
        <v>49.583333333333336</v>
      </c>
      <c r="I192" s="6">
        <f>H192/5</f>
        <v>9.916666666666668</v>
      </c>
      <c r="J192" s="6">
        <f>I192/(52/12)</f>
        <v>2.2884615384615388</v>
      </c>
      <c r="K192" s="4">
        <f>O155/$H$10</f>
        <v>198.33333333333334</v>
      </c>
      <c r="L192" s="4">
        <f>K192/8</f>
        <v>24.791666666666668</v>
      </c>
      <c r="M192" s="4">
        <f>L192/5</f>
        <v>4.958333333333334</v>
      </c>
      <c r="N192" s="4">
        <f>M192/(52/12)</f>
        <v>1.1442307692307694</v>
      </c>
      <c r="O192" s="6">
        <f t="shared" si="152"/>
        <v>99.16666666666667</v>
      </c>
      <c r="P192" s="6">
        <f>O192/8</f>
        <v>12.395833333333334</v>
      </c>
      <c r="Q192" s="6">
        <f>P192/5</f>
        <v>2.479166666666667</v>
      </c>
      <c r="R192" s="6">
        <f>Q192/(52/12)</f>
        <v>0.5721153846153847</v>
      </c>
    </row>
    <row r="193" spans="1:18" ht="12.75">
      <c r="A193" s="24" t="s">
        <v>108</v>
      </c>
      <c r="B193" s="25"/>
      <c r="C193" s="25"/>
      <c r="D193" s="25"/>
      <c r="E193" s="25"/>
      <c r="F193" s="25"/>
      <c r="G193" s="25"/>
      <c r="H193" s="25"/>
      <c r="I193" s="25"/>
      <c r="J193" s="25"/>
      <c r="K193" s="25"/>
      <c r="L193" s="25"/>
      <c r="M193" s="25"/>
      <c r="N193" s="25"/>
      <c r="O193" s="25"/>
      <c r="P193" s="25"/>
      <c r="Q193" s="25"/>
      <c r="R193" s="25"/>
    </row>
    <row r="194" spans="1:18" ht="14.25">
      <c r="A194" s="26"/>
      <c r="B194" s="27"/>
      <c r="C194" s="27"/>
      <c r="D194" s="27"/>
      <c r="E194" s="27"/>
      <c r="F194" s="27"/>
      <c r="G194" s="27"/>
      <c r="H194" s="27"/>
      <c r="I194" s="27"/>
      <c r="J194" s="27"/>
      <c r="K194" s="27"/>
      <c r="L194" s="27"/>
      <c r="M194" s="27"/>
      <c r="N194" s="27"/>
      <c r="O194" s="27"/>
      <c r="P194" s="27"/>
      <c r="Q194" s="27"/>
      <c r="R194" s="27"/>
    </row>
  </sheetData>
  <mergeCells count="74">
    <mergeCell ref="A50:R51"/>
    <mergeCell ref="A86:R87"/>
    <mergeCell ref="A122:R123"/>
    <mergeCell ref="A158:R159"/>
    <mergeCell ref="A156:R156"/>
    <mergeCell ref="A157:R157"/>
    <mergeCell ref="A120:R120"/>
    <mergeCell ref="A121:R121"/>
    <mergeCell ref="G124:J124"/>
    <mergeCell ref="K124:N124"/>
    <mergeCell ref="B12:M12"/>
    <mergeCell ref="B1:M2"/>
    <mergeCell ref="B7:G7"/>
    <mergeCell ref="H7:M7"/>
    <mergeCell ref="B6:G6"/>
    <mergeCell ref="H6:I6"/>
    <mergeCell ref="J6:K6"/>
    <mergeCell ref="L6:M6"/>
    <mergeCell ref="B5:G5"/>
    <mergeCell ref="H5:I5"/>
    <mergeCell ref="J5:K5"/>
    <mergeCell ref="L5:M5"/>
    <mergeCell ref="B4:G4"/>
    <mergeCell ref="H4:I4"/>
    <mergeCell ref="J4:K4"/>
    <mergeCell ref="L4:M4"/>
    <mergeCell ref="B3:G3"/>
    <mergeCell ref="H3:I3"/>
    <mergeCell ref="J3:K3"/>
    <mergeCell ref="L3:M3"/>
    <mergeCell ref="B124:B125"/>
    <mergeCell ref="A124:A125"/>
    <mergeCell ref="O124:R124"/>
    <mergeCell ref="A88:A89"/>
    <mergeCell ref="B88:B89"/>
    <mergeCell ref="C88:F88"/>
    <mergeCell ref="G88:J88"/>
    <mergeCell ref="K52:N52"/>
    <mergeCell ref="O88:R88"/>
    <mergeCell ref="K88:N88"/>
    <mergeCell ref="A84:R84"/>
    <mergeCell ref="A85:R85"/>
    <mergeCell ref="B52:B53"/>
    <mergeCell ref="O52:R52"/>
    <mergeCell ref="A160:A162"/>
    <mergeCell ref="A48:R48"/>
    <mergeCell ref="C16:F16"/>
    <mergeCell ref="G16:J16"/>
    <mergeCell ref="K16:N16"/>
    <mergeCell ref="A16:A17"/>
    <mergeCell ref="B16:B17"/>
    <mergeCell ref="O16:R16"/>
    <mergeCell ref="C52:F52"/>
    <mergeCell ref="G52:J52"/>
    <mergeCell ref="H11:M11"/>
    <mergeCell ref="A14:R15"/>
    <mergeCell ref="A49:R49"/>
    <mergeCell ref="C161:F161"/>
    <mergeCell ref="G161:J161"/>
    <mergeCell ref="K161:N161"/>
    <mergeCell ref="O161:R161"/>
    <mergeCell ref="C160:R160"/>
    <mergeCell ref="C124:F124"/>
    <mergeCell ref="A52:A53"/>
    <mergeCell ref="B160:B162"/>
    <mergeCell ref="A193:R193"/>
    <mergeCell ref="A194:R194"/>
    <mergeCell ref="B8:G8"/>
    <mergeCell ref="H8:M8"/>
    <mergeCell ref="B9:G9"/>
    <mergeCell ref="H9:M9"/>
    <mergeCell ref="B10:G10"/>
    <mergeCell ref="H10:M10"/>
    <mergeCell ref="B11:G11"/>
  </mergeCells>
  <printOptions horizontalCentered="1" verticalCentered="1"/>
  <pageMargins left="0.25" right="0.25" top="0.25" bottom="0.25" header="0.25" footer="0.25"/>
  <pageSetup horizontalDpi="600" verticalDpi="600" orientation="landscape" scale="69" r:id="rId1"/>
  <rowBreaks count="4" manualBreakCount="4">
    <brk id="48" max="17" man="1"/>
    <brk id="84" max="17" man="1"/>
    <brk id="120" max="17" man="1"/>
    <brk id="156" max="17" man="1"/>
  </rowBreaks>
  <ignoredErrors>
    <ignoredError sqref="C27:R27 C42:R42 C45:R45 C63:R63 C78:R78 C81:R81 C99:R99 C114:R114 C117:R117 B153:R153 B150:C150 D150:F150 H150:J150 L150:R150 B135:R135 B172:R172 B187:R187 C190:R190 B190" formula="1"/>
  </ignoredErrors>
</worksheet>
</file>

<file path=xl/worksheets/sheet2.xml><?xml version="1.0" encoding="utf-8"?>
<worksheet xmlns="http://schemas.openxmlformats.org/spreadsheetml/2006/main" xmlns:r="http://schemas.openxmlformats.org/officeDocument/2006/relationships">
  <dimension ref="A1:B84"/>
  <sheetViews>
    <sheetView tabSelected="1" workbookViewId="0" topLeftCell="A1">
      <selection activeCell="C2" sqref="C2"/>
    </sheetView>
  </sheetViews>
  <sheetFormatPr defaultColWidth="9.140625" defaultRowHeight="12.75"/>
  <cols>
    <col min="1" max="1" width="5.00390625" style="14" customWidth="1"/>
    <col min="2" max="2" width="84.8515625" style="14" customWidth="1"/>
    <col min="3" max="16384" width="9.140625" style="14" customWidth="1"/>
  </cols>
  <sheetData>
    <row r="1" spans="1:2" ht="26.25">
      <c r="A1" s="15">
        <v>0</v>
      </c>
      <c r="B1" s="20" t="s">
        <v>5</v>
      </c>
    </row>
    <row r="2" spans="1:2" ht="180.75" customHeight="1">
      <c r="A2" s="16"/>
      <c r="B2" s="18" t="s">
        <v>12</v>
      </c>
    </row>
    <row r="3" spans="1:2" ht="24">
      <c r="A3" s="15">
        <v>1</v>
      </c>
      <c r="B3" s="19" t="s">
        <v>6</v>
      </c>
    </row>
    <row r="4" spans="1:2" ht="38.25">
      <c r="A4" s="17" t="s">
        <v>119</v>
      </c>
      <c r="B4" s="18" t="s">
        <v>33</v>
      </c>
    </row>
    <row r="5" spans="1:2" ht="76.5">
      <c r="A5" s="17" t="s">
        <v>120</v>
      </c>
      <c r="B5" s="18" t="s">
        <v>17</v>
      </c>
    </row>
    <row r="6" spans="1:2" ht="76.5">
      <c r="A6" s="17" t="s">
        <v>121</v>
      </c>
      <c r="B6" s="18" t="s">
        <v>18</v>
      </c>
    </row>
    <row r="7" spans="1:2" ht="63.75">
      <c r="A7" s="17" t="s">
        <v>122</v>
      </c>
      <c r="B7" s="18" t="s">
        <v>19</v>
      </c>
    </row>
    <row r="8" spans="1:2" ht="40.5" customHeight="1">
      <c r="A8" s="17" t="s">
        <v>123</v>
      </c>
      <c r="B8" s="18" t="s">
        <v>41</v>
      </c>
    </row>
    <row r="9" spans="1:2" ht="38.25">
      <c r="A9" s="17" t="s">
        <v>124</v>
      </c>
      <c r="B9" s="18" t="s">
        <v>20</v>
      </c>
    </row>
    <row r="10" spans="1:2" ht="38.25">
      <c r="A10" s="17" t="s">
        <v>125</v>
      </c>
      <c r="B10" s="18" t="s">
        <v>21</v>
      </c>
    </row>
    <row r="11" spans="1:2" ht="38.25">
      <c r="A11" s="17" t="s">
        <v>126</v>
      </c>
      <c r="B11" s="18" t="s">
        <v>22</v>
      </c>
    </row>
    <row r="12" spans="1:2" ht="38.25">
      <c r="A12" s="17" t="s">
        <v>127</v>
      </c>
      <c r="B12" s="18" t="s">
        <v>23</v>
      </c>
    </row>
    <row r="13" spans="1:2" ht="46.5">
      <c r="A13" s="15">
        <v>2</v>
      </c>
      <c r="B13" s="19" t="s">
        <v>7</v>
      </c>
    </row>
    <row r="14" spans="1:2" ht="117.75" customHeight="1">
      <c r="A14" s="17" t="s">
        <v>119</v>
      </c>
      <c r="B14" s="18" t="s">
        <v>128</v>
      </c>
    </row>
    <row r="15" spans="1:2" ht="92.25" customHeight="1">
      <c r="A15" s="17" t="s">
        <v>120</v>
      </c>
      <c r="B15" s="18" t="s">
        <v>129</v>
      </c>
    </row>
    <row r="16" spans="1:2" ht="54.75" customHeight="1">
      <c r="A16" s="17" t="s">
        <v>121</v>
      </c>
      <c r="B16" s="18" t="s">
        <v>130</v>
      </c>
    </row>
    <row r="17" spans="1:2" ht="63.75">
      <c r="A17" s="17" t="s">
        <v>122</v>
      </c>
      <c r="B17" s="18" t="s">
        <v>131</v>
      </c>
    </row>
    <row r="18" spans="1:2" ht="63.75">
      <c r="A18" s="17" t="s">
        <v>123</v>
      </c>
      <c r="B18" s="18" t="s">
        <v>132</v>
      </c>
    </row>
    <row r="19" spans="1:2" ht="54.75" customHeight="1">
      <c r="A19" s="17" t="s">
        <v>124</v>
      </c>
      <c r="B19" s="18" t="s">
        <v>133</v>
      </c>
    </row>
    <row r="20" spans="1:2" ht="65.25" customHeight="1">
      <c r="A20" s="17" t="s">
        <v>125</v>
      </c>
      <c r="B20" s="18" t="s">
        <v>134</v>
      </c>
    </row>
    <row r="21" spans="1:2" ht="38.25">
      <c r="A21" s="17" t="s">
        <v>126</v>
      </c>
      <c r="B21" s="18" t="s">
        <v>135</v>
      </c>
    </row>
    <row r="22" spans="1:2" ht="38.25">
      <c r="A22" s="17" t="s">
        <v>127</v>
      </c>
      <c r="B22" s="18" t="s">
        <v>136</v>
      </c>
    </row>
    <row r="23" spans="1:2" ht="39" customHeight="1">
      <c r="A23" s="17" t="s">
        <v>137</v>
      </c>
      <c r="B23" s="18" t="s">
        <v>138</v>
      </c>
    </row>
    <row r="24" spans="1:2" ht="61.5" customHeight="1">
      <c r="A24" s="17" t="s">
        <v>139</v>
      </c>
      <c r="B24" s="18" t="s">
        <v>140</v>
      </c>
    </row>
    <row r="25" spans="1:2" ht="89.25">
      <c r="A25" s="17" t="s">
        <v>141</v>
      </c>
      <c r="B25" s="18" t="s">
        <v>142</v>
      </c>
    </row>
    <row r="26" spans="1:2" ht="51">
      <c r="A26" s="17" t="s">
        <v>143</v>
      </c>
      <c r="B26" s="18" t="s">
        <v>144</v>
      </c>
    </row>
    <row r="27" spans="1:2" ht="42.75" customHeight="1">
      <c r="A27" s="17" t="s">
        <v>145</v>
      </c>
      <c r="B27" s="18" t="s">
        <v>146</v>
      </c>
    </row>
    <row r="28" spans="1:2" ht="46.5">
      <c r="A28" s="15">
        <v>3</v>
      </c>
      <c r="B28" s="19" t="s">
        <v>8</v>
      </c>
    </row>
    <row r="29" spans="1:2" ht="117" customHeight="1">
      <c r="A29" s="17" t="s">
        <v>119</v>
      </c>
      <c r="B29" s="18" t="s">
        <v>128</v>
      </c>
    </row>
    <row r="30" spans="1:2" ht="91.5" customHeight="1">
      <c r="A30" s="17" t="s">
        <v>120</v>
      </c>
      <c r="B30" s="18" t="s">
        <v>147</v>
      </c>
    </row>
    <row r="31" spans="1:2" ht="53.25" customHeight="1">
      <c r="A31" s="17" t="s">
        <v>121</v>
      </c>
      <c r="B31" s="18" t="s">
        <v>148</v>
      </c>
    </row>
    <row r="32" spans="1:2" ht="54.75" customHeight="1">
      <c r="A32" s="17" t="s">
        <v>122</v>
      </c>
      <c r="B32" s="18" t="s">
        <v>149</v>
      </c>
    </row>
    <row r="33" spans="1:2" ht="51.75" customHeight="1">
      <c r="A33" s="17" t="s">
        <v>123</v>
      </c>
      <c r="B33" s="18" t="s">
        <v>150</v>
      </c>
    </row>
    <row r="34" spans="1:2" ht="53.25" customHeight="1">
      <c r="A34" s="17" t="s">
        <v>124</v>
      </c>
      <c r="B34" s="18" t="s">
        <v>0</v>
      </c>
    </row>
    <row r="35" spans="1:2" ht="66.75" customHeight="1">
      <c r="A35" s="17" t="s">
        <v>125</v>
      </c>
      <c r="B35" s="18" t="s">
        <v>1</v>
      </c>
    </row>
    <row r="36" spans="1:2" ht="38.25">
      <c r="A36" s="17" t="s">
        <v>126</v>
      </c>
      <c r="B36" s="18" t="s">
        <v>2</v>
      </c>
    </row>
    <row r="37" spans="1:2" ht="38.25">
      <c r="A37" s="17" t="s">
        <v>127</v>
      </c>
      <c r="B37" s="18" t="s">
        <v>3</v>
      </c>
    </row>
    <row r="38" spans="1:2" ht="42" customHeight="1">
      <c r="A38" s="17" t="s">
        <v>137</v>
      </c>
      <c r="B38" s="18" t="s">
        <v>4</v>
      </c>
    </row>
    <row r="39" spans="1:2" ht="63.75">
      <c r="A39" s="17" t="s">
        <v>139</v>
      </c>
      <c r="B39" s="18" t="s">
        <v>140</v>
      </c>
    </row>
    <row r="40" spans="1:2" ht="78" customHeight="1">
      <c r="A40" s="17" t="s">
        <v>141</v>
      </c>
      <c r="B40" s="18" t="s">
        <v>142</v>
      </c>
    </row>
    <row r="41" spans="1:2" ht="51">
      <c r="A41" s="17" t="s">
        <v>143</v>
      </c>
      <c r="B41" s="18" t="s">
        <v>144</v>
      </c>
    </row>
    <row r="42" spans="1:2" ht="40.5" customHeight="1">
      <c r="A42" s="17" t="s">
        <v>145</v>
      </c>
      <c r="B42" s="18" t="s">
        <v>146</v>
      </c>
    </row>
    <row r="43" spans="1:2" ht="24">
      <c r="A43" s="15">
        <v>4</v>
      </c>
      <c r="B43" s="19" t="s">
        <v>9</v>
      </c>
    </row>
    <row r="44" spans="1:2" ht="114.75" customHeight="1">
      <c r="A44" s="17" t="s">
        <v>119</v>
      </c>
      <c r="B44" s="18" t="s">
        <v>128</v>
      </c>
    </row>
    <row r="45" spans="1:2" ht="89.25">
      <c r="A45" s="17" t="s">
        <v>120</v>
      </c>
      <c r="B45" s="18" t="s">
        <v>13</v>
      </c>
    </row>
    <row r="46" spans="1:2" ht="55.5" customHeight="1">
      <c r="A46" s="17" t="s">
        <v>121</v>
      </c>
      <c r="B46" s="18" t="s">
        <v>14</v>
      </c>
    </row>
    <row r="47" spans="1:2" ht="52.5" customHeight="1">
      <c r="A47" s="17" t="s">
        <v>122</v>
      </c>
      <c r="B47" s="18" t="s">
        <v>15</v>
      </c>
    </row>
    <row r="48" spans="1:2" ht="54.75" customHeight="1">
      <c r="A48" s="17" t="s">
        <v>123</v>
      </c>
      <c r="B48" s="18" t="s">
        <v>16</v>
      </c>
    </row>
    <row r="49" spans="1:2" ht="51">
      <c r="A49" s="17" t="s">
        <v>124</v>
      </c>
      <c r="B49" s="18" t="s">
        <v>24</v>
      </c>
    </row>
    <row r="50" spans="1:2" ht="66" customHeight="1">
      <c r="A50" s="17" t="s">
        <v>125</v>
      </c>
      <c r="B50" s="18" t="s">
        <v>25</v>
      </c>
    </row>
    <row r="51" spans="1:2" ht="38.25">
      <c r="A51" s="17" t="s">
        <v>126</v>
      </c>
      <c r="B51" s="18" t="s">
        <v>26</v>
      </c>
    </row>
    <row r="52" spans="1:2" ht="38.25">
      <c r="A52" s="17" t="s">
        <v>127</v>
      </c>
      <c r="B52" s="18" t="s">
        <v>27</v>
      </c>
    </row>
    <row r="53" spans="1:2" ht="38.25">
      <c r="A53" s="17" t="s">
        <v>137</v>
      </c>
      <c r="B53" s="18" t="s">
        <v>28</v>
      </c>
    </row>
    <row r="54" spans="1:2" ht="63.75">
      <c r="A54" s="17" t="s">
        <v>139</v>
      </c>
      <c r="B54" s="18" t="s">
        <v>29</v>
      </c>
    </row>
    <row r="55" spans="1:2" ht="79.5" customHeight="1">
      <c r="A55" s="17" t="s">
        <v>141</v>
      </c>
      <c r="B55" s="18" t="s">
        <v>30</v>
      </c>
    </row>
    <row r="56" spans="1:2" ht="51">
      <c r="A56" s="17" t="s">
        <v>143</v>
      </c>
      <c r="B56" s="18" t="s">
        <v>31</v>
      </c>
    </row>
    <row r="57" spans="1:2" ht="40.5" customHeight="1">
      <c r="A57" s="17" t="s">
        <v>145</v>
      </c>
      <c r="B57" s="18" t="s">
        <v>32</v>
      </c>
    </row>
    <row r="58" spans="1:2" ht="46.5">
      <c r="A58" s="15">
        <v>5</v>
      </c>
      <c r="B58" s="19" t="s">
        <v>10</v>
      </c>
    </row>
    <row r="59" spans="1:2" ht="118.5" customHeight="1">
      <c r="A59" s="17" t="s">
        <v>119</v>
      </c>
      <c r="B59" s="18" t="s">
        <v>128</v>
      </c>
    </row>
    <row r="60" spans="1:2" ht="118.5" customHeight="1">
      <c r="A60" s="17" t="s">
        <v>120</v>
      </c>
      <c r="B60" s="18" t="s">
        <v>42</v>
      </c>
    </row>
    <row r="61" spans="1:2" ht="38.25">
      <c r="A61" s="17" t="s">
        <v>121</v>
      </c>
      <c r="B61" s="16" t="s">
        <v>53</v>
      </c>
    </row>
    <row r="62" spans="1:2" ht="38.25">
      <c r="A62" s="17" t="s">
        <v>122</v>
      </c>
      <c r="B62" s="16" t="s">
        <v>54</v>
      </c>
    </row>
    <row r="63" spans="1:2" ht="38.25">
      <c r="A63" s="17" t="s">
        <v>123</v>
      </c>
      <c r="B63" s="16" t="s">
        <v>55</v>
      </c>
    </row>
    <row r="64" spans="1:2" ht="64.5" customHeight="1">
      <c r="A64" s="17" t="s">
        <v>124</v>
      </c>
      <c r="B64" s="18" t="s">
        <v>58</v>
      </c>
    </row>
    <row r="65" spans="1:2" ht="78.75" customHeight="1">
      <c r="A65" s="17" t="s">
        <v>125</v>
      </c>
      <c r="B65" s="18" t="s">
        <v>43</v>
      </c>
    </row>
    <row r="66" spans="1:2" ht="51">
      <c r="A66" s="17" t="s">
        <v>126</v>
      </c>
      <c r="B66" s="18" t="s">
        <v>59</v>
      </c>
    </row>
    <row r="67" spans="1:2" ht="51">
      <c r="A67" s="17" t="s">
        <v>127</v>
      </c>
      <c r="B67" s="18" t="s">
        <v>56</v>
      </c>
    </row>
    <row r="68" spans="1:2" ht="51">
      <c r="A68" s="17" t="s">
        <v>137</v>
      </c>
      <c r="B68" s="18" t="s">
        <v>57</v>
      </c>
    </row>
    <row r="69" spans="1:2" ht="63.75">
      <c r="A69" s="17" t="s">
        <v>139</v>
      </c>
      <c r="B69" s="18" t="s">
        <v>34</v>
      </c>
    </row>
    <row r="70" spans="1:2" ht="79.5" customHeight="1">
      <c r="A70" s="17" t="s">
        <v>141</v>
      </c>
      <c r="B70" s="18" t="s">
        <v>35</v>
      </c>
    </row>
    <row r="71" spans="1:2" ht="51">
      <c r="A71" s="17" t="s">
        <v>143</v>
      </c>
      <c r="B71" s="18" t="s">
        <v>37</v>
      </c>
    </row>
    <row r="72" spans="1:2" ht="51">
      <c r="A72" s="17" t="s">
        <v>145</v>
      </c>
      <c r="B72" s="18" t="s">
        <v>38</v>
      </c>
    </row>
    <row r="73" spans="1:2" ht="46.5">
      <c r="A73" s="15">
        <v>6</v>
      </c>
      <c r="B73" s="19" t="s">
        <v>11</v>
      </c>
    </row>
    <row r="74" spans="1:2" ht="115.5" customHeight="1">
      <c r="A74" s="17" t="s">
        <v>119</v>
      </c>
      <c r="B74" s="18" t="s">
        <v>128</v>
      </c>
    </row>
    <row r="75" spans="1:2" ht="89.25">
      <c r="A75" s="17" t="s">
        <v>120</v>
      </c>
      <c r="B75" s="18" t="s">
        <v>44</v>
      </c>
    </row>
    <row r="76" spans="1:2" ht="38.25">
      <c r="A76" s="17" t="s">
        <v>121</v>
      </c>
      <c r="B76" s="16" t="s">
        <v>39</v>
      </c>
    </row>
    <row r="77" spans="1:2" ht="63.75">
      <c r="A77" s="17" t="s">
        <v>122</v>
      </c>
      <c r="B77" s="18" t="s">
        <v>45</v>
      </c>
    </row>
    <row r="78" spans="1:2" ht="54.75" customHeight="1">
      <c r="A78" s="17" t="s">
        <v>123</v>
      </c>
      <c r="B78" s="18" t="s">
        <v>40</v>
      </c>
    </row>
    <row r="79" spans="1:2" ht="54" customHeight="1">
      <c r="A79" s="17" t="s">
        <v>124</v>
      </c>
      <c r="B79" s="18" t="s">
        <v>51</v>
      </c>
    </row>
    <row r="80" spans="1:2" ht="53.25" customHeight="1">
      <c r="A80" s="17" t="s">
        <v>125</v>
      </c>
      <c r="B80" s="18" t="s">
        <v>52</v>
      </c>
    </row>
    <row r="81" spans="1:2" ht="63.75">
      <c r="A81" s="17" t="s">
        <v>126</v>
      </c>
      <c r="B81" s="18" t="s">
        <v>34</v>
      </c>
    </row>
    <row r="82" spans="1:2" ht="80.25" customHeight="1">
      <c r="A82" s="17" t="s">
        <v>127</v>
      </c>
      <c r="B82" s="18" t="s">
        <v>35</v>
      </c>
    </row>
    <row r="83" spans="1:2" ht="51">
      <c r="A83" s="17" t="s">
        <v>137</v>
      </c>
      <c r="B83" s="18" t="s">
        <v>37</v>
      </c>
    </row>
    <row r="84" spans="1:2" ht="51">
      <c r="A84" s="17" t="s">
        <v>139</v>
      </c>
      <c r="B84" s="18" t="s">
        <v>38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 Buda</cp:lastModifiedBy>
  <cp:lastPrinted>2003-12-26T15:28:22Z</cp:lastPrinted>
  <dcterms:created xsi:type="dcterms:W3CDTF">2001-08-22T14:29:41Z</dcterms:created>
  <dcterms:modified xsi:type="dcterms:W3CDTF">2004-01-09T19:25:20Z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2122229858</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46729006</vt:i4>
  </property>
</Properties>
</file>