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 activeTab="1"/>
  </bookViews>
  <sheets>
    <sheet name="DirShear_LGE" sheetId="18" r:id="rId1"/>
    <sheet name="CBR" sheetId="17" r:id="rId2"/>
    <sheet name="Aggregate Impact Value" sheetId="15" r:id="rId3"/>
    <sheet name="Fines Content" sheetId="14" r:id="rId4"/>
    <sheet name="Water Absorption" sheetId="12" r:id="rId5"/>
    <sheet name="Flakiness Index" sheetId="13" r:id="rId6"/>
  </sheets>
  <calcPr calcId="125725"/>
</workbook>
</file>

<file path=xl/calcChain.xml><?xml version="1.0" encoding="utf-8"?>
<calcChain xmlns="http://schemas.openxmlformats.org/spreadsheetml/2006/main">
  <c r="I10" i="18"/>
  <c r="C10"/>
  <c r="D39" i="17" l="1"/>
  <c r="E39"/>
  <c r="F39"/>
  <c r="G39"/>
  <c r="H39"/>
  <c r="C39"/>
  <c r="D35"/>
  <c r="E35"/>
  <c r="F35"/>
  <c r="G35"/>
  <c r="H35"/>
  <c r="C35"/>
  <c r="G22"/>
  <c r="H22"/>
  <c r="F31"/>
  <c r="F22" l="1"/>
  <c r="F25" s="1"/>
  <c r="F15"/>
  <c r="F24" l="1"/>
  <c r="C25" i="15"/>
  <c r="C23"/>
  <c r="B25"/>
  <c r="B23"/>
  <c r="B26" s="1"/>
  <c r="C10"/>
  <c r="B10"/>
  <c r="C11"/>
  <c r="B11"/>
  <c r="F10" i="14"/>
  <c r="G10"/>
  <c r="H10"/>
  <c r="I10"/>
  <c r="E10"/>
  <c r="D17" i="13"/>
  <c r="E15"/>
  <c r="B15"/>
  <c r="C10" s="1"/>
  <c r="F14"/>
  <c r="F13"/>
  <c r="F12"/>
  <c r="H21" i="12"/>
  <c r="I21"/>
  <c r="G21"/>
  <c r="H15"/>
  <c r="H23" s="1"/>
  <c r="I15"/>
  <c r="I23" s="1"/>
  <c r="G15"/>
  <c r="G23" s="1"/>
  <c r="B12" i="15" l="1"/>
  <c r="C8" i="13"/>
  <c r="C13"/>
  <c r="C11"/>
  <c r="C9"/>
  <c r="C14"/>
  <c r="C12"/>
</calcChain>
</file>

<file path=xl/comments1.xml><?xml version="1.0" encoding="utf-8"?>
<comments xmlns="http://schemas.openxmlformats.org/spreadsheetml/2006/main">
  <authors>
    <author>siva</author>
  </authors>
  <commentList>
    <comment ref="F22" authorId="0">
      <text>
        <r>
          <rPr>
            <i/>
            <sz val="11"/>
            <color indexed="81"/>
            <rFont val="Tahoma"/>
            <family val="2"/>
          </rPr>
          <t>w</t>
        </r>
        <r>
          <rPr>
            <i/>
            <vertAlign val="subscript"/>
            <sz val="11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i/>
            <sz val="11"/>
            <color indexed="81"/>
            <rFont val="Tahoma"/>
            <family val="2"/>
          </rPr>
          <t>w</t>
        </r>
        <r>
          <rPr>
            <i/>
            <vertAlign val="subscript"/>
            <sz val="11"/>
            <color indexed="81"/>
            <rFont val="Tahoma"/>
            <family val="2"/>
          </rPr>
          <t>30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i/>
            <sz val="11"/>
            <color indexed="81"/>
            <rFont val="Tahoma"/>
            <family val="2"/>
          </rPr>
          <t>w</t>
        </r>
        <r>
          <rPr>
            <i/>
            <vertAlign val="subscript"/>
            <sz val="11"/>
            <color indexed="81"/>
            <rFont val="Tahoma"/>
            <family val="2"/>
          </rPr>
          <t>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<sst xmlns="http://schemas.openxmlformats.org/spreadsheetml/2006/main" count="164" uniqueCount="143">
  <si>
    <t>Sample No.</t>
  </si>
  <si>
    <t>Total</t>
  </si>
  <si>
    <t>Fines:</t>
  </si>
  <si>
    <t>Coarse:</t>
  </si>
  <si>
    <r>
      <t xml:space="preserve">Soil description: </t>
    </r>
    <r>
      <rPr>
        <sz val="12"/>
        <rFont val="Comic Sans MS"/>
        <family val="4"/>
      </rPr>
      <t>Clayey sandy gravel</t>
    </r>
  </si>
  <si>
    <r>
      <t xml:space="preserve">Sample location: </t>
    </r>
    <r>
      <rPr>
        <sz val="12"/>
        <rFont val="Comic Sans MS"/>
        <family val="4"/>
      </rPr>
      <t>Clayton campus</t>
    </r>
  </si>
  <si>
    <r>
      <t xml:space="preserve">Date: </t>
    </r>
    <r>
      <rPr>
        <sz val="12"/>
        <rFont val="Comic Sans MS"/>
        <family val="4"/>
      </rPr>
      <t>21 May 2010</t>
    </r>
  </si>
  <si>
    <r>
      <t xml:space="preserve">Test procedure: </t>
    </r>
    <r>
      <rPr>
        <sz val="12"/>
        <rFont val="Comic Sans MS"/>
        <family val="4"/>
      </rPr>
      <t>AS 1141.5 &amp; 1141.6.1</t>
    </r>
  </si>
  <si>
    <t>% fines (smaller than 4.75 mm)</t>
  </si>
  <si>
    <t>% coarse (larger than 4.75 mm)</t>
  </si>
  <si>
    <t>% of fine and coarse fractions:</t>
  </si>
  <si>
    <r>
      <t xml:space="preserve">Mass of dry sample, </t>
    </r>
    <r>
      <rPr>
        <i/>
        <sz val="12"/>
        <rFont val="Arial"/>
        <family val="2"/>
      </rPr>
      <t>m</t>
    </r>
    <r>
      <rPr>
        <i/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(g)</t>
    </r>
  </si>
  <si>
    <r>
      <t xml:space="preserve">Mass of saturated surface-dry sample, </t>
    </r>
    <r>
      <rPr>
        <i/>
        <sz val="12"/>
        <rFont val="Arial"/>
        <family val="2"/>
      </rPr>
      <t>m</t>
    </r>
    <r>
      <rPr>
        <i/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(g)</t>
    </r>
  </si>
  <si>
    <r>
      <t xml:space="preserve">Water absorption, </t>
    </r>
    <r>
      <rPr>
        <i/>
        <sz val="12"/>
        <rFont val="Arial"/>
        <family val="2"/>
      </rPr>
      <t>W</t>
    </r>
    <r>
      <rPr>
        <i/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(%)</t>
    </r>
  </si>
  <si>
    <r>
      <t xml:space="preserve">Water absorption, </t>
    </r>
    <r>
      <rPr>
        <i/>
        <sz val="12"/>
        <rFont val="Arial"/>
        <family val="2"/>
      </rPr>
      <t>W</t>
    </r>
    <r>
      <rPr>
        <i/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(%)</t>
    </r>
  </si>
  <si>
    <r>
      <t xml:space="preserve">Weighted average water absorption, </t>
    </r>
    <r>
      <rPr>
        <i/>
        <sz val="12"/>
        <rFont val="Arial"/>
        <family val="2"/>
      </rPr>
      <t>WA</t>
    </r>
    <r>
      <rPr>
        <i/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(%)</t>
    </r>
  </si>
  <si>
    <r>
      <t xml:space="preserve">Notes: </t>
    </r>
    <r>
      <rPr>
        <sz val="12"/>
        <rFont val="Comic Sans MS"/>
        <family val="4"/>
      </rPr>
      <t>Three samples tested from the same bag</t>
    </r>
  </si>
  <si>
    <t xml:space="preserve">% retaind </t>
  </si>
  <si>
    <t>Width of  slot (mm)</t>
  </si>
  <si>
    <t>Sieve
 size
(mm)</t>
  </si>
  <si>
    <t>Mass
retained
(g)</t>
  </si>
  <si>
    <t>Standard sieve</t>
  </si>
  <si>
    <t>Mass passing (g)</t>
  </si>
  <si>
    <t>% of flaky particles</t>
  </si>
  <si>
    <t>Total flakiness index</t>
  </si>
  <si>
    <r>
      <t>Sample location:</t>
    </r>
    <r>
      <rPr>
        <sz val="12"/>
        <rFont val="Calibri"/>
        <family val="2"/>
        <scheme val="minor"/>
      </rPr>
      <t xml:space="preserve"> </t>
    </r>
    <r>
      <rPr>
        <sz val="12"/>
        <rFont val="Comic Sans MS"/>
        <family val="4"/>
      </rPr>
      <t>Clayton campus</t>
    </r>
  </si>
  <si>
    <r>
      <rPr>
        <sz val="12"/>
        <rFont val="Arial"/>
        <family val="2"/>
      </rPr>
      <t>Test procedure:</t>
    </r>
    <r>
      <rPr>
        <sz val="12"/>
        <rFont val="Comic Sans MS"/>
        <family val="4"/>
      </rPr>
      <t xml:space="preserve"> BS 812-105.1:1989</t>
    </r>
  </si>
  <si>
    <t>Notes:</t>
  </si>
  <si>
    <t>Flakiness (slotted) sieve</t>
  </si>
  <si>
    <r>
      <t>Soil description:</t>
    </r>
    <r>
      <rPr>
        <sz val="12"/>
        <rFont val="Calibri"/>
        <family val="2"/>
        <scheme val="minor"/>
      </rPr>
      <t xml:space="preserve"> S</t>
    </r>
    <r>
      <rPr>
        <sz val="12"/>
        <rFont val="Comic Sans MS"/>
        <family val="4"/>
      </rPr>
      <t>andy gravel</t>
    </r>
  </si>
  <si>
    <t>Dry masses of the test portions:</t>
  </si>
  <si>
    <r>
      <t xml:space="preserve">Before washing, </t>
    </r>
    <r>
      <rPr>
        <i/>
        <sz val="12"/>
        <rFont val="Arial"/>
        <family val="2"/>
      </rPr>
      <t>m</t>
    </r>
    <r>
      <rPr>
        <i/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(g)</t>
    </r>
  </si>
  <si>
    <r>
      <t xml:space="preserve">After washing, </t>
    </r>
    <r>
      <rPr>
        <i/>
        <sz val="12"/>
        <rFont val="Arial"/>
        <family val="2"/>
      </rPr>
      <t>m</t>
    </r>
    <r>
      <rPr>
        <i/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(g)</t>
    </r>
  </si>
  <si>
    <t>Test 1</t>
  </si>
  <si>
    <t>Test 2</t>
  </si>
  <si>
    <t>Test 3</t>
  </si>
  <si>
    <t>Test 4</t>
  </si>
  <si>
    <t>Test 5</t>
  </si>
  <si>
    <t>Test 6</t>
  </si>
  <si>
    <r>
      <t xml:space="preserve">% finer than 75 </t>
    </r>
    <r>
      <rPr>
        <sz val="12"/>
        <rFont val="Symbol"/>
        <family val="1"/>
        <charset val="2"/>
      </rPr>
      <t>m</t>
    </r>
    <r>
      <rPr>
        <sz val="12"/>
        <rFont val="Arial"/>
        <family val="2"/>
      </rPr>
      <t>m</t>
    </r>
  </si>
  <si>
    <t>A 43</t>
  </si>
  <si>
    <t>A 44</t>
  </si>
  <si>
    <t>A45</t>
  </si>
  <si>
    <t>A46</t>
  </si>
  <si>
    <t>A47</t>
  </si>
  <si>
    <r>
      <t xml:space="preserve">Date: </t>
    </r>
    <r>
      <rPr>
        <sz val="12"/>
        <rFont val="Comic Sans MS"/>
        <family val="4"/>
      </rPr>
      <t>17 June 2010</t>
    </r>
  </si>
  <si>
    <r>
      <t xml:space="preserve">Test procedure: </t>
    </r>
    <r>
      <rPr>
        <sz val="12"/>
        <rFont val="Comic Sans MS"/>
        <family val="4"/>
      </rPr>
      <t>AS 1141.12</t>
    </r>
  </si>
  <si>
    <r>
      <t>Notes:</t>
    </r>
    <r>
      <rPr>
        <sz val="12"/>
        <rFont val="Comic Sans MS"/>
        <family val="4"/>
      </rPr>
      <t xml:space="preserve"> Five samples from bag A</t>
    </r>
  </si>
  <si>
    <r>
      <t xml:space="preserve">Sample location: </t>
    </r>
    <r>
      <rPr>
        <sz val="12"/>
        <rFont val="Comic Sans MS"/>
        <family val="4"/>
      </rPr>
      <t>Swinburne campus</t>
    </r>
  </si>
  <si>
    <t>AIV</t>
  </si>
  <si>
    <t>n</t>
  </si>
  <si>
    <r>
      <t xml:space="preserve">Test procedure: </t>
    </r>
    <r>
      <rPr>
        <sz val="12"/>
        <rFont val="Comic Sans MS"/>
        <family val="4"/>
      </rPr>
      <t>BS 812-112: 1990</t>
    </r>
  </si>
  <si>
    <r>
      <t>m</t>
    </r>
    <r>
      <rPr>
        <i/>
        <vertAlign val="subscript"/>
        <sz val="12"/>
        <rFont val="Arial"/>
        <family val="2"/>
      </rPr>
      <t>1</t>
    </r>
  </si>
  <si>
    <r>
      <t>m</t>
    </r>
    <r>
      <rPr>
        <i/>
        <vertAlign val="subscript"/>
        <sz val="12"/>
        <rFont val="Arial"/>
        <family val="2"/>
      </rPr>
      <t>2</t>
    </r>
  </si>
  <si>
    <r>
      <t>m</t>
    </r>
    <r>
      <rPr>
        <i/>
        <vertAlign val="subscript"/>
        <sz val="12"/>
        <rFont val="Arial"/>
        <family val="2"/>
      </rPr>
      <t>3</t>
    </r>
  </si>
  <si>
    <r>
      <t>m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>+m</t>
    </r>
    <r>
      <rPr>
        <i/>
        <vertAlign val="subscript"/>
        <sz val="12"/>
        <rFont val="Arial"/>
        <family val="2"/>
      </rPr>
      <t>3</t>
    </r>
  </si>
  <si>
    <r>
      <t xml:space="preserve">Average
</t>
    </r>
    <r>
      <rPr>
        <i/>
        <sz val="12"/>
        <rFont val="Arial"/>
        <family val="2"/>
      </rPr>
      <t>AIV</t>
    </r>
  </si>
  <si>
    <r>
      <t xml:space="preserve">Aggregate Impact Value - Aggregare in the </t>
    </r>
    <r>
      <rPr>
        <u/>
        <sz val="12"/>
        <rFont val="Arial"/>
        <family val="2"/>
      </rPr>
      <t>dry</t>
    </r>
    <r>
      <rPr>
        <sz val="12"/>
        <rFont val="Arial"/>
        <family val="2"/>
      </rPr>
      <t xml:space="preserve"> condition</t>
    </r>
  </si>
  <si>
    <r>
      <t xml:space="preserve">Aggregate Impact Value - Aggregare in the </t>
    </r>
    <r>
      <rPr>
        <u/>
        <sz val="12"/>
        <rFont val="Arial"/>
        <family val="2"/>
      </rPr>
      <t>soaked</t>
    </r>
    <r>
      <rPr>
        <sz val="12"/>
        <rFont val="Arial"/>
        <family val="2"/>
      </rPr>
      <t xml:space="preserve"> condition</t>
    </r>
  </si>
  <si>
    <r>
      <t xml:space="preserve">Notes: </t>
    </r>
    <r>
      <rPr>
        <sz val="12"/>
        <rFont val="Comic Sans MS"/>
        <family val="4"/>
      </rPr>
      <t xml:space="preserve">Sample B </t>
    </r>
  </si>
  <si>
    <r>
      <t>Soil description: G</t>
    </r>
    <r>
      <rPr>
        <sz val="12"/>
        <rFont val="Comic Sans MS"/>
        <family val="4"/>
      </rPr>
      <t>ravel</t>
    </r>
  </si>
  <si>
    <r>
      <t xml:space="preserve">Sample location: </t>
    </r>
    <r>
      <rPr>
        <sz val="12"/>
        <rFont val="Comic Sans MS"/>
        <family val="4"/>
      </rPr>
      <t>CSR quarry</t>
    </r>
  </si>
  <si>
    <r>
      <rPr>
        <i/>
        <sz val="12"/>
        <rFont val="Calibri"/>
        <family val="2"/>
      </rPr>
      <t>m</t>
    </r>
    <r>
      <rPr>
        <i/>
        <vertAlign val="subscript"/>
        <sz val="12"/>
        <rFont val="Calibri"/>
        <family val="2"/>
      </rPr>
      <t>1</t>
    </r>
    <r>
      <rPr>
        <vertAlign val="subscript"/>
        <sz val="12"/>
        <rFont val="Calibri"/>
        <family val="2"/>
      </rPr>
      <t xml:space="preserve"> </t>
    </r>
    <r>
      <rPr>
        <sz val="12"/>
        <rFont val="Calibri"/>
        <family val="2"/>
      </rPr>
      <t>= the mass of the oven-dried test specimen (g)</t>
    </r>
  </si>
  <si>
    <r>
      <rPr>
        <i/>
        <sz val="12"/>
        <rFont val="Calibri"/>
        <family val="2"/>
      </rPr>
      <t>m</t>
    </r>
    <r>
      <rPr>
        <i/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= the mass of the oven-dried material passing the 2.36 mm test sieve (g)</t>
    </r>
  </si>
  <si>
    <r>
      <rPr>
        <i/>
        <sz val="12"/>
        <rFont val="Calibri"/>
        <family val="2"/>
      </rPr>
      <t>m</t>
    </r>
    <r>
      <rPr>
        <i/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 = mass of the oven-dried material retained on 2.36 mm test sieve (g)</t>
    </r>
  </si>
  <si>
    <r>
      <rPr>
        <i/>
        <sz val="12"/>
        <rFont val="Calibri"/>
        <family val="2"/>
      </rPr>
      <t>n</t>
    </r>
    <r>
      <rPr>
        <sz val="12"/>
        <rFont val="Calibri"/>
        <family val="2"/>
      </rPr>
      <t xml:space="preserve"> = the number of hammer blows to which the specimen is subjected</t>
    </r>
  </si>
  <si>
    <r>
      <rPr>
        <i/>
        <sz val="12"/>
        <rFont val="Calibri"/>
        <family val="2"/>
      </rPr>
      <t>AIV</t>
    </r>
    <r>
      <rPr>
        <sz val="12"/>
        <rFont val="Calibri"/>
        <family val="2"/>
      </rPr>
      <t xml:space="preserve"> = the aggregate impact value, in percentage</t>
    </r>
  </si>
  <si>
    <r>
      <rPr>
        <i/>
        <sz val="12"/>
        <rFont val="Calibri"/>
        <family val="2"/>
      </rPr>
      <t>m</t>
    </r>
    <r>
      <rPr>
        <i/>
        <vertAlign val="subscript"/>
        <sz val="12"/>
        <rFont val="Calibri"/>
        <family val="2"/>
      </rPr>
      <t>1</t>
    </r>
    <r>
      <rPr>
        <vertAlign val="subscript"/>
        <sz val="12"/>
        <rFont val="Calibri"/>
        <family val="2"/>
      </rPr>
      <t xml:space="preserve"> </t>
    </r>
    <r>
      <rPr>
        <sz val="12"/>
        <rFont val="Calibri"/>
        <family val="2"/>
      </rPr>
      <t>= the mass of the test specimen (g)</t>
    </r>
  </si>
  <si>
    <r>
      <rPr>
        <i/>
        <sz val="12"/>
        <rFont val="Calibri"/>
        <family val="2"/>
      </rPr>
      <t>m</t>
    </r>
    <r>
      <rPr>
        <i/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= mass of the material passing the 2.36 mm test sieve (g)</t>
    </r>
  </si>
  <si>
    <r>
      <rPr>
        <i/>
        <sz val="12"/>
        <rFont val="Calibri"/>
        <family val="2"/>
      </rPr>
      <t>m</t>
    </r>
    <r>
      <rPr>
        <i/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 = mass of the material retained on 2.36 mm test sieve (g)</t>
    </r>
  </si>
  <si>
    <r>
      <t xml:space="preserve">Sample description: </t>
    </r>
    <r>
      <rPr>
        <sz val="12"/>
        <color theme="1"/>
        <rFont val="Comic Sans MS"/>
        <family val="4"/>
      </rPr>
      <t>Gravelly sandy clay of high plasticity</t>
    </r>
  </si>
  <si>
    <t>Sample location:</t>
  </si>
  <si>
    <t>Townsville port</t>
  </si>
  <si>
    <t>Average specific gravity</t>
  </si>
  <si>
    <t>TPA-43</t>
  </si>
  <si>
    <r>
      <rPr>
        <u/>
        <sz val="12"/>
        <color theme="1"/>
        <rFont val="Arial"/>
        <family val="2"/>
      </rPr>
      <t>Grading</t>
    </r>
    <r>
      <rPr>
        <sz val="12"/>
        <color theme="1"/>
        <rFont val="Arial"/>
        <family val="2"/>
      </rPr>
      <t>:</t>
    </r>
  </si>
  <si>
    <t>Date:</t>
  </si>
  <si>
    <t>&lt; 4.75 mm fraction</t>
  </si>
  <si>
    <r>
      <t xml:space="preserve">Tested by: </t>
    </r>
    <r>
      <rPr>
        <sz val="12"/>
        <color theme="1"/>
        <rFont val="Comic Sans MS"/>
        <family val="4"/>
      </rPr>
      <t>Warren O'Donnell</t>
    </r>
  </si>
  <si>
    <t>4.75-9.5 mm fraction</t>
  </si>
  <si>
    <t>Comments:</t>
  </si>
  <si>
    <t>9.5-19.0 mm fraction</t>
  </si>
  <si>
    <r>
      <rPr>
        <u/>
        <sz val="12"/>
        <color theme="1"/>
        <rFont val="Arial"/>
        <family val="2"/>
      </rPr>
      <t xml:space="preserve">Bulk density </t>
    </r>
    <r>
      <rPr>
        <i/>
        <u/>
        <sz val="12"/>
        <color theme="1"/>
        <rFont val="Symbol"/>
        <family val="1"/>
        <charset val="2"/>
      </rPr>
      <t>r</t>
    </r>
    <r>
      <rPr>
        <i/>
        <u/>
        <vertAlign val="subscript"/>
        <sz val="12"/>
        <color theme="1"/>
        <rFont val="Arial"/>
        <family val="2"/>
      </rPr>
      <t>m</t>
    </r>
    <r>
      <rPr>
        <sz val="12"/>
        <color theme="1"/>
        <rFont val="Arial"/>
        <family val="2"/>
      </rPr>
      <t>:</t>
    </r>
  </si>
  <si>
    <t>Mold number</t>
  </si>
  <si>
    <r>
      <t xml:space="preserve">Bulk density, </t>
    </r>
    <r>
      <rPr>
        <i/>
        <sz val="12"/>
        <color theme="1"/>
        <rFont val="Symbol"/>
        <family val="1"/>
        <charset val="2"/>
      </rPr>
      <t>r</t>
    </r>
    <r>
      <rPr>
        <i/>
        <vertAlign val="subscript"/>
        <sz val="12"/>
        <color theme="1"/>
        <rFont val="Arial"/>
        <family val="2"/>
      </rPr>
      <t>m</t>
    </r>
    <r>
      <rPr>
        <sz val="12"/>
        <color theme="1"/>
        <rFont val="Symbol"/>
        <family val="1"/>
        <charset val="2"/>
      </rPr>
      <t xml:space="preserve"> </t>
    </r>
    <r>
      <rPr>
        <sz val="12"/>
        <color theme="1"/>
        <rFont val="Arial"/>
        <family val="2"/>
      </rPr>
      <t>(Mg/m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</si>
  <si>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Mass of tin (g)</t>
  </si>
  <si>
    <t>Mass of tin + wet soil (g)</t>
  </si>
  <si>
    <t>Mass of tin + dry soil (g)</t>
  </si>
  <si>
    <r>
      <t xml:space="preserve">Dry density, </t>
    </r>
    <r>
      <rPr>
        <i/>
        <sz val="12"/>
        <color theme="1"/>
        <rFont val="Symbol"/>
        <family val="1"/>
        <charset val="2"/>
      </rPr>
      <t>r</t>
    </r>
    <r>
      <rPr>
        <i/>
        <vertAlign val="subscript"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(Mg/m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</si>
  <si>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 xml:space="preserve">Compactive effort: </t>
    </r>
    <r>
      <rPr>
        <sz val="12"/>
        <color theme="1"/>
        <rFont val="Comic Sans MS"/>
        <family val="4"/>
      </rPr>
      <t>Std. Proctor - 3 layers, 60 blows/layer, 2.7 kg hammer</t>
    </r>
  </si>
  <si>
    <t>Tin  number</t>
  </si>
  <si>
    <r>
      <t xml:space="preserve">Mass of mold, </t>
    </r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(g)</t>
    </r>
  </si>
  <si>
    <r>
      <t xml:space="preserve">Specimen volume, </t>
    </r>
    <r>
      <rPr>
        <i/>
        <sz val="12"/>
        <color theme="1"/>
        <rFont val="Arial"/>
        <family val="2"/>
      </rPr>
      <t>V</t>
    </r>
    <r>
      <rPr>
        <i/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(cm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</si>
  <si>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A6</t>
  </si>
  <si>
    <r>
      <t xml:space="preserve">Mass of mold + compacted soil, </t>
    </r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(g)</t>
    </r>
  </si>
  <si>
    <r>
      <t xml:space="preserve">Mass of mold + compacted soil, </t>
    </r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(g)</t>
    </r>
  </si>
  <si>
    <r>
      <t xml:space="preserve">Molding water content (target): </t>
    </r>
    <r>
      <rPr>
        <sz val="12"/>
        <color theme="1"/>
        <rFont val="Comic Sans MS"/>
        <family val="4"/>
      </rPr>
      <t>17.5%</t>
    </r>
  </si>
  <si>
    <r>
      <rPr>
        <u/>
        <sz val="12"/>
        <color theme="1"/>
        <rFont val="Arial"/>
        <family val="2"/>
      </rPr>
      <t>Soaking and swelling</t>
    </r>
    <r>
      <rPr>
        <sz val="12"/>
        <color theme="1"/>
        <rFont val="Arial"/>
        <family val="2"/>
      </rPr>
      <t>:</t>
    </r>
  </si>
  <si>
    <r>
      <t xml:space="preserve">Mass of mold + compacted soaked soil, </t>
    </r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(g)</t>
    </r>
  </si>
  <si>
    <r>
      <t xml:space="preserve">Specimen height, </t>
    </r>
    <r>
      <rPr>
        <i/>
        <sz val="12"/>
        <color theme="1"/>
        <rFont val="Arial"/>
        <family val="2"/>
      </rPr>
      <t>h</t>
    </r>
    <r>
      <rPr>
        <i/>
        <vertAlign val="subscript"/>
        <sz val="12"/>
        <color theme="1"/>
        <rFont val="Arial"/>
        <family val="2"/>
      </rPr>
      <t>i</t>
    </r>
    <r>
      <rPr>
        <sz val="12"/>
        <color theme="1"/>
        <rFont val="Arial"/>
        <family val="2"/>
      </rPr>
      <t xml:space="preserve"> (mm)</t>
    </r>
  </si>
  <si>
    <r>
      <t xml:space="preserve">Swell height, </t>
    </r>
    <r>
      <rPr>
        <i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 (mm)</t>
    </r>
  </si>
  <si>
    <r>
      <t xml:space="preserve">Swell percent, </t>
    </r>
    <r>
      <rPr>
        <i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 (%)</t>
    </r>
  </si>
  <si>
    <t>As</t>
  </si>
  <si>
    <t>compacted</t>
  </si>
  <si>
    <t>Soaked</t>
  </si>
  <si>
    <t>Top 30 mm</t>
  </si>
  <si>
    <r>
      <rPr>
        <u/>
        <sz val="12"/>
        <color theme="1"/>
        <rFont val="Arial"/>
        <family val="2"/>
      </rPr>
      <t>Water content</t>
    </r>
    <r>
      <rPr>
        <sz val="12"/>
        <color theme="1"/>
        <rFont val="Arial"/>
        <family val="2"/>
      </rPr>
      <t>:</t>
    </r>
  </si>
  <si>
    <r>
      <t>Water content</t>
    </r>
    <r>
      <rPr>
        <sz val="12"/>
        <color theme="1"/>
        <rFont val="Arial"/>
        <family val="2"/>
      </rPr>
      <t xml:space="preserve"> (%)</t>
    </r>
  </si>
  <si>
    <r>
      <t xml:space="preserve">Mass of dry soil, </t>
    </r>
    <r>
      <rPr>
        <i/>
        <sz val="12"/>
        <color theme="1"/>
        <rFont val="Arial"/>
        <family val="2"/>
      </rPr>
      <t>m</t>
    </r>
    <r>
      <rPr>
        <i/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 (g)</t>
    </r>
  </si>
  <si>
    <t>Penetration (mm)</t>
  </si>
  <si>
    <t>Load (kN)</t>
  </si>
  <si>
    <t>Remainder</t>
  </si>
  <si>
    <t>Prvng ring rdng</t>
  </si>
  <si>
    <r>
      <rPr>
        <u/>
        <sz val="12"/>
        <color theme="1"/>
        <rFont val="Arial"/>
        <family val="2"/>
      </rPr>
      <t>Penetration test</t>
    </r>
    <r>
      <rPr>
        <sz val="12"/>
        <color theme="1"/>
        <rFont val="Arial"/>
        <family val="2"/>
      </rPr>
      <t>:</t>
    </r>
  </si>
  <si>
    <r>
      <rPr>
        <u/>
        <sz val="12"/>
        <color theme="1"/>
        <rFont val="Arial"/>
        <family val="2"/>
      </rPr>
      <t>Notes</t>
    </r>
    <r>
      <rPr>
        <sz val="12"/>
        <color theme="1"/>
        <rFont val="Arial"/>
        <family val="2"/>
      </rPr>
      <t>:</t>
    </r>
  </si>
  <si>
    <t xml:space="preserve">Surcharge of 4.54 kg; </t>
  </si>
  <si>
    <t>soaked for  98 hours</t>
  </si>
  <si>
    <t>10th June 2010</t>
  </si>
  <si>
    <t>Soil description</t>
  </si>
  <si>
    <t xml:space="preserve">Sample No. </t>
  </si>
  <si>
    <t>Location</t>
  </si>
  <si>
    <t>Date</t>
  </si>
  <si>
    <t>Tested by</t>
  </si>
  <si>
    <r>
      <t>Specimen mass,</t>
    </r>
    <r>
      <rPr>
        <i/>
        <sz val="12"/>
        <color theme="1"/>
        <rFont val="Arial"/>
        <family val="2"/>
      </rPr>
      <t xml:space="preserve"> m</t>
    </r>
    <r>
      <rPr>
        <i/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(g)</t>
    </r>
  </si>
  <si>
    <r>
      <t xml:space="preserve">Initial water content, </t>
    </r>
    <r>
      <rPr>
        <i/>
        <sz val="12"/>
        <color theme="1"/>
        <rFont val="Arial"/>
        <family val="2"/>
      </rPr>
      <t>w</t>
    </r>
    <r>
      <rPr>
        <i/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(%)</t>
    </r>
  </si>
  <si>
    <t>Spec. gravity of the grains</t>
  </si>
  <si>
    <t>Specimen dimensions (mm):</t>
  </si>
  <si>
    <t>Length</t>
  </si>
  <si>
    <t>Width</t>
  </si>
  <si>
    <t>Thickness</t>
  </si>
  <si>
    <r>
      <t>Area (cm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</si>
  <si>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Volume (cm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</si>
  <si>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t>Normal load (</t>
    </r>
    <r>
      <rPr>
        <i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>)</t>
    </r>
  </si>
  <si>
    <r>
      <t xml:space="preserve">Normal stress </t>
    </r>
    <r>
      <rPr>
        <i/>
        <sz val="12"/>
        <color theme="1"/>
        <rFont val="Symbol"/>
        <family val="1"/>
        <charset val="2"/>
      </rPr>
      <t>s</t>
    </r>
    <r>
      <rPr>
        <sz val="12"/>
        <color theme="1"/>
        <rFont val="Arial"/>
        <family val="2"/>
      </rPr>
      <t xml:space="preserve"> (kPa)</t>
    </r>
  </si>
  <si>
    <t>Time</t>
  </si>
  <si>
    <r>
      <rPr>
        <i/>
        <sz val="12"/>
        <color theme="1"/>
        <rFont val="Symbol"/>
        <family val="1"/>
        <charset val="2"/>
      </rPr>
      <t>d</t>
    </r>
    <r>
      <rPr>
        <i/>
        <vertAlign val="subscript"/>
        <sz val="12"/>
        <color theme="1"/>
        <rFont val="Arial"/>
        <family val="2"/>
      </rPr>
      <t>h</t>
    </r>
    <r>
      <rPr>
        <sz val="12"/>
        <color theme="1"/>
        <rFont val="Arial"/>
        <family val="2"/>
      </rPr>
      <t xml:space="preserve"> (mm)</t>
    </r>
  </si>
  <si>
    <r>
      <rPr>
        <i/>
        <sz val="12"/>
        <color theme="1"/>
        <rFont val="Symbol"/>
        <family val="1"/>
        <charset val="2"/>
      </rPr>
      <t>d</t>
    </r>
    <r>
      <rPr>
        <i/>
        <vertAlign val="subscript"/>
        <sz val="12"/>
        <color theme="1"/>
        <rFont val="Arial"/>
        <family val="2"/>
      </rPr>
      <t>v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(mm)</t>
    </r>
  </si>
  <si>
    <r>
      <rPr>
        <i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 (N)</t>
    </r>
  </si>
  <si>
    <r>
      <rPr>
        <i/>
        <sz val="12"/>
        <color theme="1"/>
        <rFont val="Symbol"/>
        <family val="1"/>
        <charset val="2"/>
      </rPr>
      <t>t</t>
    </r>
    <r>
      <rPr>
        <sz val="12"/>
        <color theme="1"/>
        <rFont val="Arial"/>
        <family val="2"/>
      </rPr>
      <t xml:space="preserve"> (kPa)</t>
    </r>
  </si>
  <si>
    <t>Recycled Asphalt</t>
  </si>
  <si>
    <t>RAP-50</t>
  </si>
  <si>
    <t>Swinburne University of Technology</t>
  </si>
  <si>
    <t>DIV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</si>
</sst>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2"/>
      <name val="Calibri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Comic Sans MS"/>
      <family val="4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</font>
    <font>
      <sz val="12"/>
      <name val="Symbol"/>
      <family val="1"/>
      <charset val="2"/>
    </font>
    <font>
      <b/>
      <sz val="12"/>
      <name val="Arial"/>
      <family val="2"/>
    </font>
    <font>
      <vertAlign val="subscript"/>
      <sz val="12"/>
      <name val="Calibri"/>
      <family val="2"/>
    </font>
    <font>
      <sz val="12"/>
      <name val="Times New Roman"/>
      <family val="1"/>
    </font>
    <font>
      <i/>
      <vertAlign val="subscript"/>
      <sz val="12"/>
      <name val="Calibri"/>
      <family val="2"/>
    </font>
    <font>
      <sz val="12"/>
      <color theme="1"/>
      <name val="Arial"/>
      <family val="2"/>
    </font>
    <font>
      <sz val="12"/>
      <color theme="1"/>
      <name val="Comic Sans MS"/>
      <family val="4"/>
    </font>
    <font>
      <u/>
      <sz val="12"/>
      <color theme="1"/>
      <name val="Arial"/>
      <family val="2"/>
    </font>
    <font>
      <i/>
      <u/>
      <sz val="12"/>
      <color theme="1"/>
      <name val="Symbol"/>
      <family val="1"/>
      <charset val="2"/>
    </font>
    <font>
      <i/>
      <u/>
      <vertAlign val="sub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Symbol"/>
      <family val="1"/>
      <charset val="2"/>
    </font>
    <font>
      <i/>
      <vertAlign val="subscript"/>
      <sz val="12"/>
      <color theme="1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Arial"/>
      <family val="2"/>
    </font>
    <font>
      <sz val="8"/>
      <color indexed="81"/>
      <name val="Tahoma"/>
      <family val="2"/>
    </font>
    <font>
      <i/>
      <sz val="11"/>
      <color indexed="81"/>
      <name val="Tahoma"/>
      <family val="2"/>
    </font>
    <font>
      <i/>
      <vertAlign val="subscript"/>
      <sz val="11"/>
      <color indexed="81"/>
      <name val="Tahoma"/>
      <family val="2"/>
    </font>
    <font>
      <sz val="11"/>
      <color theme="1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250">
    <xf numFmtId="0" fontId="0" fillId="0" borderId="0" xfId="0"/>
    <xf numFmtId="0" fontId="4" fillId="0" borderId="0" xfId="2" applyFont="1"/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4" xfId="2" applyFont="1" applyBorder="1"/>
    <xf numFmtId="0" fontId="4" fillId="0" borderId="0" xfId="2" applyFont="1" applyBorder="1"/>
    <xf numFmtId="0" fontId="9" fillId="0" borderId="0" xfId="2" applyFont="1" applyFill="1" applyBorder="1" applyAlignment="1" applyProtection="1">
      <alignment vertical="center" wrapText="1"/>
    </xf>
    <xf numFmtId="0" fontId="2" fillId="0" borderId="0" xfId="2"/>
    <xf numFmtId="0" fontId="3" fillId="0" borderId="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3" fillId="0" borderId="0" xfId="2" applyFont="1" applyBorder="1"/>
    <xf numFmtId="0" fontId="2" fillId="0" borderId="0" xfId="2" applyBorder="1"/>
    <xf numFmtId="0" fontId="3" fillId="0" borderId="0" xfId="2" applyFont="1"/>
    <xf numFmtId="0" fontId="2" fillId="0" borderId="1" xfId="2" applyBorder="1"/>
    <xf numFmtId="164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2" applyNumberFormat="1" applyFont="1" applyBorder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14" fillId="0" borderId="0" xfId="2" applyFont="1"/>
    <xf numFmtId="0" fontId="6" fillId="0" borderId="0" xfId="2" applyFont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0" fontId="4" fillId="0" borderId="6" xfId="2" applyFont="1" applyBorder="1"/>
    <xf numFmtId="0" fontId="4" fillId="0" borderId="1" xfId="2" applyFont="1" applyBorder="1"/>
    <xf numFmtId="0" fontId="4" fillId="0" borderId="7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2" fillId="0" borderId="0" xfId="2" applyAlignment="1">
      <alignment horizontal="left"/>
    </xf>
    <xf numFmtId="0" fontId="3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/>
    </xf>
    <xf numFmtId="0" fontId="3" fillId="0" borderId="0" xfId="2" applyFont="1" applyBorder="1" applyAlignment="1"/>
    <xf numFmtId="1" fontId="6" fillId="0" borderId="0" xfId="2" applyNumberFormat="1" applyFont="1" applyBorder="1" applyAlignment="1">
      <alignment horizontal="center" vertical="center"/>
    </xf>
    <xf numFmtId="0" fontId="18" fillId="0" borderId="0" xfId="0" applyFont="1"/>
    <xf numFmtId="0" fontId="18" fillId="0" borderId="3" xfId="0" applyFont="1" applyBorder="1"/>
    <xf numFmtId="0" fontId="18" fillId="0" borderId="0" xfId="0" applyFont="1" applyBorder="1"/>
    <xf numFmtId="0" fontId="18" fillId="0" borderId="5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Border="1"/>
    <xf numFmtId="2" fontId="19" fillId="0" borderId="0" xfId="0" applyNumberFormat="1" applyFont="1" applyBorder="1"/>
    <xf numFmtId="2" fontId="19" fillId="0" borderId="1" xfId="0" applyNumberFormat="1" applyFont="1" applyBorder="1"/>
    <xf numFmtId="0" fontId="18" fillId="0" borderId="0" xfId="0" applyFont="1" applyBorder="1" applyAlignment="1"/>
    <xf numFmtId="0" fontId="19" fillId="0" borderId="0" xfId="0" applyFont="1" applyBorder="1" applyAlignment="1"/>
    <xf numFmtId="2" fontId="18" fillId="0" borderId="0" xfId="0" applyNumberFormat="1" applyFont="1"/>
    <xf numFmtId="0" fontId="18" fillId="0" borderId="1" xfId="0" applyFont="1" applyBorder="1"/>
    <xf numFmtId="2" fontId="19" fillId="0" borderId="0" xfId="0" applyNumberFormat="1" applyFont="1" applyBorder="1" applyAlignment="1">
      <alignment horizontal="left"/>
    </xf>
    <xf numFmtId="2" fontId="19" fillId="0" borderId="1" xfId="0" applyNumberFormat="1" applyFont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2" fontId="18" fillId="0" borderId="0" xfId="0" applyNumberFormat="1" applyFont="1" applyBorder="1"/>
    <xf numFmtId="2" fontId="18" fillId="0" borderId="5" xfId="0" applyNumberFormat="1" applyFont="1" applyBorder="1"/>
    <xf numFmtId="0" fontId="4" fillId="0" borderId="0" xfId="2" applyFont="1" applyBorder="1" applyAlignment="1">
      <alignment horizontal="center"/>
    </xf>
    <xf numFmtId="0" fontId="5" fillId="0" borderId="0" xfId="2" applyFont="1" applyBorder="1"/>
    <xf numFmtId="164" fontId="6" fillId="0" borderId="1" xfId="2" applyNumberFormat="1" applyFont="1" applyBorder="1"/>
    <xf numFmtId="0" fontId="3" fillId="0" borderId="1" xfId="2" applyFont="1" applyBorder="1" applyAlignment="1">
      <alignment horizontal="left"/>
    </xf>
    <xf numFmtId="164" fontId="6" fillId="0" borderId="0" xfId="2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2" fontId="19" fillId="2" borderId="0" xfId="0" applyNumberFormat="1" applyFont="1" applyFill="1" applyBorder="1" applyAlignment="1">
      <alignment horizontal="center"/>
    </xf>
    <xf numFmtId="164" fontId="19" fillId="0" borderId="0" xfId="0" applyNumberFormat="1" applyFont="1" applyBorder="1"/>
    <xf numFmtId="164" fontId="19" fillId="0" borderId="0" xfId="0" applyNumberFormat="1" applyFont="1" applyBorder="1" applyAlignment="1"/>
    <xf numFmtId="164" fontId="19" fillId="0" borderId="1" xfId="0" applyNumberFormat="1" applyFont="1" applyBorder="1"/>
    <xf numFmtId="0" fontId="19" fillId="0" borderId="1" xfId="0" applyFont="1" applyBorder="1"/>
    <xf numFmtId="0" fontId="19" fillId="0" borderId="3" xfId="0" applyFont="1" applyBorder="1"/>
    <xf numFmtId="164" fontId="19" fillId="0" borderId="1" xfId="0" applyNumberFormat="1" applyFont="1" applyBorder="1" applyAlignment="1">
      <alignment horizontal="left"/>
    </xf>
    <xf numFmtId="1" fontId="31" fillId="3" borderId="0" xfId="1" applyNumberFormat="1" applyFont="1" applyFill="1" applyBorder="1" applyAlignment="1">
      <alignment horizontal="center" vertical="center"/>
    </xf>
    <xf numFmtId="0" fontId="31" fillId="3" borderId="0" xfId="1" applyFont="1" applyFill="1" applyBorder="1" applyAlignment="1">
      <alignment horizontal="center" vertical="center"/>
    </xf>
    <xf numFmtId="1" fontId="31" fillId="3" borderId="0" xfId="2" applyNumberFormat="1" applyFont="1" applyFill="1" applyBorder="1" applyAlignment="1">
      <alignment horizontal="center" vertical="center"/>
    </xf>
    <xf numFmtId="0" fontId="31" fillId="3" borderId="0" xfId="2" applyFont="1" applyFill="1" applyBorder="1" applyAlignment="1">
      <alignment horizontal="center" vertical="center"/>
    </xf>
    <xf numFmtId="1" fontId="31" fillId="3" borderId="0" xfId="4" applyNumberFormat="1" applyFill="1" applyBorder="1" applyAlignment="1">
      <alignment horizontal="center" vertical="center"/>
    </xf>
    <xf numFmtId="0" fontId="31" fillId="3" borderId="0" xfId="4" applyFill="1" applyBorder="1" applyAlignment="1">
      <alignment horizontal="center" vertical="center"/>
    </xf>
    <xf numFmtId="1" fontId="31" fillId="3" borderId="0" xfId="5" applyNumberFormat="1" applyFill="1" applyBorder="1" applyAlignment="1">
      <alignment horizontal="center" vertical="center"/>
    </xf>
    <xf numFmtId="0" fontId="31" fillId="3" borderId="0" xfId="5" applyFill="1" applyBorder="1" applyAlignment="1">
      <alignment horizontal="center" vertical="center"/>
    </xf>
    <xf numFmtId="1" fontId="31" fillId="3" borderId="0" xfId="6" applyNumberFormat="1" applyFill="1" applyBorder="1" applyAlignment="1">
      <alignment horizontal="center" vertical="center"/>
    </xf>
    <xf numFmtId="0" fontId="31" fillId="3" borderId="0" xfId="6" applyFill="1" applyBorder="1" applyAlignment="1">
      <alignment horizontal="center" vertical="center"/>
    </xf>
    <xf numFmtId="1" fontId="31" fillId="3" borderId="0" xfId="7" applyNumberFormat="1" applyFill="1" applyBorder="1" applyAlignment="1">
      <alignment horizontal="center" vertical="center"/>
    </xf>
    <xf numFmtId="0" fontId="31" fillId="3" borderId="0" xfId="7" applyFill="1" applyBorder="1" applyAlignment="1">
      <alignment horizontal="center" vertical="center"/>
    </xf>
    <xf numFmtId="1" fontId="31" fillId="3" borderId="0" xfId="8" applyNumberFormat="1" applyFill="1" applyBorder="1" applyAlignment="1">
      <alignment horizontal="center" vertical="center"/>
    </xf>
    <xf numFmtId="0" fontId="31" fillId="3" borderId="0" xfId="8" applyFill="1" applyBorder="1" applyAlignment="1">
      <alignment horizontal="center" vertical="center"/>
    </xf>
    <xf numFmtId="1" fontId="31" fillId="3" borderId="0" xfId="9" applyNumberFormat="1" applyFill="1" applyBorder="1" applyAlignment="1">
      <alignment horizontal="center" vertical="center"/>
    </xf>
    <xf numFmtId="0" fontId="31" fillId="3" borderId="0" xfId="9" applyFill="1" applyBorder="1" applyAlignment="1">
      <alignment horizontal="center" vertical="center"/>
    </xf>
    <xf numFmtId="1" fontId="31" fillId="3" borderId="0" xfId="10" applyNumberFormat="1" applyFill="1" applyBorder="1" applyAlignment="1">
      <alignment horizontal="center" vertical="center"/>
    </xf>
    <xf numFmtId="0" fontId="31" fillId="3" borderId="0" xfId="10" applyFill="1" applyBorder="1" applyAlignment="1">
      <alignment horizontal="center" vertical="center"/>
    </xf>
    <xf numFmtId="1" fontId="31" fillId="3" borderId="0" xfId="11" applyNumberFormat="1" applyFill="1" applyBorder="1" applyAlignment="1">
      <alignment horizontal="center" vertical="center"/>
    </xf>
    <xf numFmtId="0" fontId="31" fillId="3" borderId="0" xfId="11" applyFill="1" applyBorder="1" applyAlignment="1">
      <alignment horizontal="center" vertical="center"/>
    </xf>
    <xf numFmtId="1" fontId="31" fillId="3" borderId="0" xfId="12" applyNumberFormat="1" applyFill="1" applyBorder="1" applyAlignment="1">
      <alignment horizontal="center" vertical="center"/>
    </xf>
    <xf numFmtId="0" fontId="31" fillId="3" borderId="0" xfId="12" applyFill="1" applyBorder="1" applyAlignment="1">
      <alignment horizontal="center" vertical="center"/>
    </xf>
    <xf numFmtId="1" fontId="31" fillId="3" borderId="0" xfId="13" applyNumberFormat="1" applyFill="1" applyBorder="1" applyAlignment="1">
      <alignment horizontal="center" vertical="center"/>
    </xf>
    <xf numFmtId="0" fontId="31" fillId="3" borderId="0" xfId="13" applyFill="1" applyBorder="1" applyAlignment="1">
      <alignment horizontal="center" vertical="center"/>
    </xf>
    <xf numFmtId="1" fontId="31" fillId="3" borderId="0" xfId="14" applyNumberFormat="1" applyFill="1" applyBorder="1" applyAlignment="1">
      <alignment horizontal="center" vertical="center"/>
    </xf>
    <xf numFmtId="0" fontId="31" fillId="3" borderId="0" xfId="14" applyFill="1" applyBorder="1" applyAlignment="1">
      <alignment horizontal="center" vertical="center"/>
    </xf>
    <xf numFmtId="1" fontId="31" fillId="3" borderId="0" xfId="15" applyNumberFormat="1" applyFill="1" applyBorder="1" applyAlignment="1">
      <alignment horizontal="center" vertical="center"/>
    </xf>
    <xf numFmtId="0" fontId="31" fillId="3" borderId="0" xfId="15" applyFill="1" applyBorder="1" applyAlignment="1">
      <alignment horizontal="center" vertical="center"/>
    </xf>
    <xf numFmtId="1" fontId="31" fillId="3" borderId="0" xfId="16" applyNumberFormat="1" applyFill="1" applyBorder="1" applyAlignment="1">
      <alignment horizontal="center" vertical="center"/>
    </xf>
    <xf numFmtId="0" fontId="31" fillId="3" borderId="0" xfId="16" applyFill="1" applyBorder="1" applyAlignment="1">
      <alignment horizontal="center" vertical="center"/>
    </xf>
    <xf numFmtId="1" fontId="31" fillId="3" borderId="0" xfId="17" applyNumberFormat="1" applyFill="1" applyBorder="1" applyAlignment="1">
      <alignment horizontal="center" vertical="center"/>
    </xf>
    <xf numFmtId="0" fontId="31" fillId="3" borderId="0" xfId="17" applyFill="1" applyBorder="1" applyAlignment="1">
      <alignment horizontal="center" vertical="center"/>
    </xf>
    <xf numFmtId="1" fontId="31" fillId="3" borderId="0" xfId="18" applyNumberFormat="1" applyFill="1" applyBorder="1" applyAlignment="1">
      <alignment horizontal="center" vertical="center"/>
    </xf>
    <xf numFmtId="0" fontId="31" fillId="3" borderId="0" xfId="18" applyFill="1" applyBorder="1" applyAlignment="1">
      <alignment horizontal="center" vertical="center"/>
    </xf>
    <xf numFmtId="1" fontId="31" fillId="3" borderId="0" xfId="19" applyNumberFormat="1" applyFill="1" applyBorder="1" applyAlignment="1">
      <alignment horizontal="center" vertical="center"/>
    </xf>
    <xf numFmtId="0" fontId="31" fillId="3" borderId="0" xfId="19" applyFill="1" applyBorder="1" applyAlignment="1">
      <alignment horizontal="center" vertical="center"/>
    </xf>
    <xf numFmtId="1" fontId="31" fillId="3" borderId="0" xfId="20" applyNumberFormat="1" applyFill="1" applyBorder="1" applyAlignment="1">
      <alignment horizontal="center" vertical="center"/>
    </xf>
    <xf numFmtId="0" fontId="31" fillId="3" borderId="0" xfId="20" applyFill="1" applyBorder="1" applyAlignment="1">
      <alignment horizontal="center" vertical="center"/>
    </xf>
    <xf numFmtId="1" fontId="31" fillId="3" borderId="0" xfId="21" applyNumberFormat="1" applyFill="1" applyBorder="1" applyAlignment="1">
      <alignment horizontal="center" vertical="center"/>
    </xf>
    <xf numFmtId="0" fontId="31" fillId="3" borderId="0" xfId="21" applyFill="1" applyBorder="1" applyAlignment="1">
      <alignment horizontal="center" vertical="center"/>
    </xf>
    <xf numFmtId="1" fontId="31" fillId="3" borderId="0" xfId="22" applyNumberFormat="1" applyFill="1" applyBorder="1" applyAlignment="1">
      <alignment horizontal="center" vertical="center"/>
    </xf>
    <xf numFmtId="0" fontId="31" fillId="3" borderId="0" xfId="22" applyFill="1" applyBorder="1" applyAlignment="1">
      <alignment horizontal="center" vertical="center"/>
    </xf>
    <xf numFmtId="1" fontId="31" fillId="3" borderId="0" xfId="23" applyNumberFormat="1" applyFill="1" applyBorder="1" applyAlignment="1">
      <alignment horizontal="center" vertical="center"/>
    </xf>
    <xf numFmtId="0" fontId="31" fillId="3" borderId="0" xfId="23" applyFill="1" applyBorder="1" applyAlignment="1">
      <alignment horizontal="center" vertical="center"/>
    </xf>
    <xf numFmtId="1" fontId="31" fillId="3" borderId="0" xfId="24" applyNumberFormat="1" applyFill="1" applyBorder="1" applyAlignment="1">
      <alignment horizontal="center" vertical="center"/>
    </xf>
    <xf numFmtId="0" fontId="31" fillId="3" borderId="0" xfId="24" applyFill="1" applyBorder="1" applyAlignment="1">
      <alignment horizontal="center" vertical="center"/>
    </xf>
    <xf numFmtId="1" fontId="31" fillId="3" borderId="0" xfId="25" applyNumberFormat="1" applyFill="1" applyBorder="1" applyAlignment="1">
      <alignment horizontal="center" vertical="center"/>
    </xf>
    <xf numFmtId="0" fontId="31" fillId="3" borderId="0" xfId="25" applyFill="1" applyBorder="1" applyAlignment="1">
      <alignment horizontal="center" vertical="center"/>
    </xf>
    <xf numFmtId="1" fontId="31" fillId="3" borderId="0" xfId="26" applyNumberFormat="1" applyFill="1" applyBorder="1" applyAlignment="1">
      <alignment horizontal="center" vertical="center"/>
    </xf>
    <xf numFmtId="0" fontId="31" fillId="3" borderId="0" xfId="26" applyFill="1" applyBorder="1" applyAlignment="1">
      <alignment horizontal="center" vertical="center"/>
    </xf>
    <xf numFmtId="1" fontId="31" fillId="3" borderId="0" xfId="27" applyNumberFormat="1" applyFill="1" applyBorder="1" applyAlignment="1">
      <alignment horizontal="center" vertical="center"/>
    </xf>
    <xf numFmtId="0" fontId="31" fillId="3" borderId="0" xfId="27" applyFill="1" applyBorder="1" applyAlignment="1">
      <alignment horizontal="center" vertical="center"/>
    </xf>
    <xf numFmtId="1" fontId="31" fillId="3" borderId="0" xfId="28" applyNumberFormat="1" applyFill="1" applyBorder="1" applyAlignment="1">
      <alignment horizontal="center" vertical="center"/>
    </xf>
    <xf numFmtId="0" fontId="31" fillId="3" borderId="0" xfId="28" applyFill="1" applyBorder="1" applyAlignment="1">
      <alignment horizontal="center" vertical="center"/>
    </xf>
    <xf numFmtId="1" fontId="31" fillId="3" borderId="0" xfId="29" applyNumberFormat="1" applyFill="1" applyBorder="1" applyAlignment="1">
      <alignment horizontal="center" vertical="center"/>
    </xf>
    <xf numFmtId="0" fontId="31" fillId="3" borderId="0" xfId="29" applyFill="1" applyBorder="1" applyAlignment="1">
      <alignment horizontal="center" vertical="center"/>
    </xf>
    <xf numFmtId="1" fontId="31" fillId="3" borderId="0" xfId="30" applyNumberFormat="1" applyFill="1" applyBorder="1" applyAlignment="1">
      <alignment horizontal="center" vertical="center"/>
    </xf>
    <xf numFmtId="0" fontId="31" fillId="3" borderId="0" xfId="30" applyFill="1" applyBorder="1" applyAlignment="1">
      <alignment horizontal="center" vertical="center"/>
    </xf>
    <xf numFmtId="1" fontId="31" fillId="3" borderId="0" xfId="31" applyNumberFormat="1" applyFill="1" applyBorder="1" applyAlignment="1">
      <alignment horizontal="center" vertical="center"/>
    </xf>
    <xf numFmtId="0" fontId="31" fillId="3" borderId="0" xfId="31" applyFill="1" applyBorder="1" applyAlignment="1">
      <alignment horizontal="center" vertical="center"/>
    </xf>
    <xf numFmtId="1" fontId="31" fillId="3" borderId="0" xfId="32" applyNumberFormat="1" applyFill="1" applyBorder="1" applyAlignment="1">
      <alignment horizontal="center" vertical="center"/>
    </xf>
    <xf numFmtId="0" fontId="31" fillId="3" borderId="0" xfId="32" applyFill="1" applyBorder="1" applyAlignment="1">
      <alignment horizontal="center" vertical="center"/>
    </xf>
    <xf numFmtId="1" fontId="31" fillId="3" borderId="0" xfId="33" applyNumberFormat="1" applyFill="1" applyBorder="1" applyAlignment="1">
      <alignment horizontal="center" vertical="center"/>
    </xf>
    <xf numFmtId="0" fontId="31" fillId="3" borderId="0" xfId="33" applyFill="1" applyBorder="1" applyAlignment="1">
      <alignment horizontal="center" vertical="center"/>
    </xf>
    <xf numFmtId="1" fontId="31" fillId="3" borderId="0" xfId="34" applyNumberFormat="1" applyFill="1" applyBorder="1" applyAlignment="1">
      <alignment horizontal="center" vertical="center"/>
    </xf>
    <xf numFmtId="0" fontId="31" fillId="3" borderId="0" xfId="34" applyFill="1" applyBorder="1" applyAlignment="1">
      <alignment horizontal="center" vertical="center"/>
    </xf>
    <xf numFmtId="1" fontId="31" fillId="3" borderId="0" xfId="35" applyNumberFormat="1" applyFill="1" applyBorder="1" applyAlignment="1">
      <alignment horizontal="center" vertical="center"/>
    </xf>
    <xf numFmtId="0" fontId="31" fillId="3" borderId="0" xfId="35" applyFill="1" applyBorder="1" applyAlignment="1">
      <alignment horizontal="center" vertical="center"/>
    </xf>
    <xf numFmtId="1" fontId="31" fillId="3" borderId="0" xfId="36" applyNumberFormat="1" applyFill="1" applyBorder="1" applyAlignment="1">
      <alignment horizontal="center" vertical="center"/>
    </xf>
    <xf numFmtId="0" fontId="31" fillId="3" borderId="0" xfId="36" applyFill="1" applyBorder="1" applyAlignment="1">
      <alignment horizontal="center" vertical="center"/>
    </xf>
    <xf numFmtId="1" fontId="31" fillId="3" borderId="0" xfId="37" applyNumberFormat="1" applyFill="1" applyBorder="1" applyAlignment="1">
      <alignment horizontal="center" vertical="center"/>
    </xf>
    <xf numFmtId="0" fontId="31" fillId="3" borderId="0" xfId="37" applyFill="1" applyBorder="1" applyAlignment="1">
      <alignment horizontal="center" vertical="center"/>
    </xf>
    <xf numFmtId="1" fontId="31" fillId="3" borderId="0" xfId="38" applyNumberFormat="1" applyFill="1" applyBorder="1" applyAlignment="1">
      <alignment horizontal="center" vertical="center"/>
    </xf>
    <xf numFmtId="0" fontId="31" fillId="3" borderId="0" xfId="38" applyFill="1" applyBorder="1" applyAlignment="1">
      <alignment horizontal="center" vertical="center"/>
    </xf>
    <xf numFmtId="1" fontId="31" fillId="3" borderId="0" xfId="39" applyNumberFormat="1" applyFill="1" applyBorder="1" applyAlignment="1">
      <alignment horizontal="center" vertical="center"/>
    </xf>
    <xf numFmtId="0" fontId="31" fillId="3" borderId="0" xfId="39" applyFill="1" applyBorder="1" applyAlignment="1">
      <alignment horizontal="center" vertical="center"/>
    </xf>
    <xf numFmtId="1" fontId="31" fillId="3" borderId="0" xfId="40" applyNumberFormat="1" applyFill="1" applyBorder="1" applyAlignment="1">
      <alignment horizontal="center" vertical="center"/>
    </xf>
    <xf numFmtId="0" fontId="31" fillId="3" borderId="0" xfId="40" applyFill="1" applyBorder="1" applyAlignment="1">
      <alignment horizontal="center" vertical="center"/>
    </xf>
    <xf numFmtId="1" fontId="31" fillId="3" borderId="0" xfId="41" applyNumberFormat="1" applyFill="1" applyBorder="1" applyAlignment="1">
      <alignment horizontal="center" vertical="center"/>
    </xf>
    <xf numFmtId="0" fontId="31" fillId="3" borderId="0" xfId="41" applyFill="1" applyBorder="1" applyAlignment="1">
      <alignment horizontal="center" vertical="center"/>
    </xf>
    <xf numFmtId="1" fontId="31" fillId="3" borderId="0" xfId="42" applyNumberFormat="1" applyFill="1" applyBorder="1" applyAlignment="1">
      <alignment horizontal="center" vertical="center"/>
    </xf>
    <xf numFmtId="0" fontId="31" fillId="3" borderId="0" xfId="42" applyFill="1" applyBorder="1" applyAlignment="1">
      <alignment horizontal="center" vertical="center"/>
    </xf>
    <xf numFmtId="1" fontId="31" fillId="3" borderId="0" xfId="43" applyNumberFormat="1" applyFill="1" applyBorder="1" applyAlignment="1">
      <alignment horizontal="center" vertical="center"/>
    </xf>
    <xf numFmtId="0" fontId="31" fillId="3" borderId="0" xfId="43" applyFill="1" applyBorder="1" applyAlignment="1">
      <alignment horizontal="center" vertical="center"/>
    </xf>
    <xf numFmtId="1" fontId="31" fillId="3" borderId="0" xfId="44" applyNumberFormat="1" applyFill="1" applyBorder="1" applyAlignment="1">
      <alignment horizontal="center" vertical="center"/>
    </xf>
    <xf numFmtId="0" fontId="31" fillId="3" borderId="0" xfId="44" applyFill="1" applyBorder="1" applyAlignment="1">
      <alignment horizontal="center" vertical="center"/>
    </xf>
    <xf numFmtId="1" fontId="31" fillId="3" borderId="0" xfId="45" applyNumberFormat="1" applyFill="1" applyBorder="1" applyAlignment="1">
      <alignment horizontal="center" vertical="center"/>
    </xf>
    <xf numFmtId="0" fontId="31" fillId="3" borderId="0" xfId="45" applyFill="1" applyBorder="1" applyAlignment="1">
      <alignment horizontal="center" vertical="center"/>
    </xf>
    <xf numFmtId="1" fontId="31" fillId="3" borderId="0" xfId="46" applyNumberFormat="1" applyFill="1" applyBorder="1" applyAlignment="1">
      <alignment horizontal="center" vertical="center"/>
    </xf>
    <xf numFmtId="0" fontId="31" fillId="3" borderId="0" xfId="46" applyFill="1" applyBorder="1" applyAlignment="1">
      <alignment horizontal="center" vertical="center"/>
    </xf>
    <xf numFmtId="2" fontId="31" fillId="3" borderId="0" xfId="1" applyNumberFormat="1" applyFont="1" applyFill="1" applyBorder="1" applyAlignment="1">
      <alignment horizontal="center" vertical="center"/>
    </xf>
    <xf numFmtId="2" fontId="31" fillId="3" borderId="0" xfId="2" applyNumberFormat="1" applyFont="1" applyFill="1" applyBorder="1" applyAlignment="1">
      <alignment horizontal="center" vertical="center"/>
    </xf>
    <xf numFmtId="2" fontId="31" fillId="3" borderId="0" xfId="4" applyNumberFormat="1" applyFill="1" applyBorder="1" applyAlignment="1">
      <alignment horizontal="center" vertical="center"/>
    </xf>
    <xf numFmtId="2" fontId="31" fillId="3" borderId="0" xfId="5" applyNumberFormat="1" applyFill="1" applyBorder="1" applyAlignment="1">
      <alignment horizontal="center" vertical="center"/>
    </xf>
    <xf numFmtId="2" fontId="31" fillId="3" borderId="0" xfId="6" applyNumberFormat="1" applyFill="1" applyBorder="1" applyAlignment="1">
      <alignment horizontal="center" vertical="center"/>
    </xf>
    <xf numFmtId="2" fontId="31" fillId="3" borderId="0" xfId="7" applyNumberFormat="1" applyFill="1" applyBorder="1" applyAlignment="1">
      <alignment horizontal="center" vertical="center"/>
    </xf>
    <xf numFmtId="2" fontId="31" fillId="3" borderId="0" xfId="8" applyNumberFormat="1" applyFill="1" applyBorder="1" applyAlignment="1">
      <alignment horizontal="center" vertical="center"/>
    </xf>
    <xf numFmtId="2" fontId="31" fillId="3" borderId="0" xfId="9" applyNumberFormat="1" applyFill="1" applyBorder="1" applyAlignment="1">
      <alignment horizontal="center" vertical="center"/>
    </xf>
    <xf numFmtId="2" fontId="31" fillId="3" borderId="0" xfId="10" applyNumberFormat="1" applyFill="1" applyBorder="1" applyAlignment="1">
      <alignment horizontal="center" vertical="center"/>
    </xf>
    <xf numFmtId="2" fontId="31" fillId="3" borderId="0" xfId="11" applyNumberFormat="1" applyFill="1" applyBorder="1" applyAlignment="1">
      <alignment horizontal="center" vertical="center"/>
    </xf>
    <xf numFmtId="2" fontId="31" fillId="3" borderId="0" xfId="12" applyNumberFormat="1" applyFill="1" applyBorder="1" applyAlignment="1">
      <alignment horizontal="center" vertical="center"/>
    </xf>
    <xf numFmtId="2" fontId="31" fillId="3" borderId="0" xfId="13" applyNumberFormat="1" applyFill="1" applyBorder="1" applyAlignment="1">
      <alignment horizontal="center" vertical="center"/>
    </xf>
    <xf numFmtId="2" fontId="31" fillId="3" borderId="0" xfId="14" applyNumberFormat="1" applyFill="1" applyBorder="1" applyAlignment="1">
      <alignment horizontal="center" vertical="center"/>
    </xf>
    <xf numFmtId="2" fontId="31" fillId="3" borderId="0" xfId="15" applyNumberFormat="1" applyFill="1" applyBorder="1" applyAlignment="1">
      <alignment horizontal="center" vertical="center"/>
    </xf>
    <xf numFmtId="2" fontId="31" fillId="3" borderId="0" xfId="16" applyNumberFormat="1" applyFill="1" applyBorder="1" applyAlignment="1">
      <alignment horizontal="center" vertical="center"/>
    </xf>
    <xf numFmtId="2" fontId="31" fillId="3" borderId="0" xfId="17" applyNumberFormat="1" applyFill="1" applyBorder="1" applyAlignment="1">
      <alignment horizontal="center" vertical="center"/>
    </xf>
    <xf numFmtId="2" fontId="31" fillId="3" borderId="0" xfId="18" applyNumberFormat="1" applyFill="1" applyBorder="1" applyAlignment="1">
      <alignment horizontal="center" vertical="center"/>
    </xf>
    <xf numFmtId="2" fontId="31" fillId="3" borderId="0" xfId="19" applyNumberFormat="1" applyFill="1" applyBorder="1" applyAlignment="1">
      <alignment horizontal="center" vertical="center"/>
    </xf>
    <xf numFmtId="2" fontId="31" fillId="3" borderId="0" xfId="20" applyNumberFormat="1" applyFill="1" applyBorder="1" applyAlignment="1">
      <alignment horizontal="center" vertical="center"/>
    </xf>
    <xf numFmtId="2" fontId="31" fillId="3" borderId="0" xfId="21" applyNumberFormat="1" applyFill="1" applyBorder="1" applyAlignment="1">
      <alignment horizontal="center" vertical="center"/>
    </xf>
    <xf numFmtId="2" fontId="31" fillId="3" borderId="0" xfId="22" applyNumberFormat="1" applyFill="1" applyBorder="1" applyAlignment="1">
      <alignment horizontal="center" vertical="center"/>
    </xf>
    <xf numFmtId="2" fontId="31" fillId="3" borderId="0" xfId="23" applyNumberFormat="1" applyFill="1" applyBorder="1" applyAlignment="1">
      <alignment horizontal="center" vertical="center"/>
    </xf>
    <xf numFmtId="2" fontId="31" fillId="3" borderId="0" xfId="24" applyNumberFormat="1" applyFill="1" applyBorder="1" applyAlignment="1">
      <alignment horizontal="center" vertical="center"/>
    </xf>
    <xf numFmtId="2" fontId="31" fillId="3" borderId="0" xfId="25" applyNumberFormat="1" applyFill="1" applyBorder="1" applyAlignment="1">
      <alignment horizontal="center" vertical="center"/>
    </xf>
    <xf numFmtId="2" fontId="31" fillId="3" borderId="0" xfId="26" applyNumberFormat="1" applyFill="1" applyBorder="1" applyAlignment="1">
      <alignment horizontal="center" vertical="center"/>
    </xf>
    <xf numFmtId="2" fontId="31" fillId="3" borderId="0" xfId="27" applyNumberFormat="1" applyFill="1" applyBorder="1" applyAlignment="1">
      <alignment horizontal="center" vertical="center"/>
    </xf>
    <xf numFmtId="2" fontId="31" fillId="3" borderId="0" xfId="28" applyNumberFormat="1" applyFill="1" applyBorder="1" applyAlignment="1">
      <alignment horizontal="center" vertical="center"/>
    </xf>
    <xf numFmtId="2" fontId="31" fillId="3" borderId="0" xfId="29" applyNumberFormat="1" applyFill="1" applyBorder="1" applyAlignment="1">
      <alignment horizontal="center" vertical="center"/>
    </xf>
    <xf numFmtId="2" fontId="31" fillId="3" borderId="0" xfId="30" applyNumberFormat="1" applyFill="1" applyBorder="1" applyAlignment="1">
      <alignment horizontal="center" vertical="center"/>
    </xf>
    <xf numFmtId="2" fontId="31" fillId="3" borderId="0" xfId="31" applyNumberFormat="1" applyFill="1" applyBorder="1" applyAlignment="1">
      <alignment horizontal="center" vertical="center"/>
    </xf>
    <xf numFmtId="2" fontId="31" fillId="3" borderId="0" xfId="32" applyNumberFormat="1" applyFill="1" applyBorder="1" applyAlignment="1">
      <alignment horizontal="center" vertical="center"/>
    </xf>
    <xf numFmtId="2" fontId="31" fillId="3" borderId="0" xfId="33" applyNumberFormat="1" applyFill="1" applyBorder="1" applyAlignment="1">
      <alignment horizontal="center" vertical="center"/>
    </xf>
    <xf numFmtId="2" fontId="31" fillId="3" borderId="0" xfId="34" applyNumberFormat="1" applyFill="1" applyBorder="1" applyAlignment="1">
      <alignment horizontal="center" vertical="center"/>
    </xf>
    <xf numFmtId="2" fontId="31" fillId="3" borderId="0" xfId="35" applyNumberFormat="1" applyFill="1" applyBorder="1" applyAlignment="1">
      <alignment horizontal="center" vertical="center"/>
    </xf>
    <xf numFmtId="2" fontId="31" fillId="3" borderId="0" xfId="36" applyNumberFormat="1" applyFill="1" applyBorder="1" applyAlignment="1">
      <alignment horizontal="center" vertical="center"/>
    </xf>
    <xf numFmtId="2" fontId="31" fillId="3" borderId="0" xfId="37" applyNumberFormat="1" applyFill="1" applyBorder="1" applyAlignment="1">
      <alignment horizontal="center" vertical="center"/>
    </xf>
    <xf numFmtId="2" fontId="31" fillId="3" borderId="0" xfId="38" applyNumberFormat="1" applyFill="1" applyBorder="1" applyAlignment="1">
      <alignment horizontal="center" vertical="center"/>
    </xf>
    <xf numFmtId="2" fontId="31" fillId="3" borderId="0" xfId="39" applyNumberFormat="1" applyFill="1" applyBorder="1" applyAlignment="1">
      <alignment horizontal="center" vertical="center"/>
    </xf>
    <xf numFmtId="2" fontId="31" fillId="3" borderId="0" xfId="40" applyNumberFormat="1" applyFill="1" applyBorder="1" applyAlignment="1">
      <alignment horizontal="center" vertical="center"/>
    </xf>
    <xf numFmtId="2" fontId="31" fillId="3" borderId="0" xfId="41" applyNumberFormat="1" applyFill="1" applyBorder="1" applyAlignment="1">
      <alignment horizontal="center" vertical="center"/>
    </xf>
    <xf numFmtId="2" fontId="31" fillId="3" borderId="0" xfId="42" applyNumberFormat="1" applyFill="1" applyBorder="1" applyAlignment="1">
      <alignment horizontal="center" vertical="center"/>
    </xf>
    <xf numFmtId="2" fontId="31" fillId="3" borderId="0" xfId="43" applyNumberFormat="1" applyFill="1" applyBorder="1" applyAlignment="1">
      <alignment horizontal="center" vertical="center"/>
    </xf>
    <xf numFmtId="2" fontId="31" fillId="3" borderId="0" xfId="44" applyNumberFormat="1" applyFill="1" applyBorder="1" applyAlignment="1">
      <alignment horizontal="center" vertical="center"/>
    </xf>
    <xf numFmtId="2" fontId="31" fillId="3" borderId="0" xfId="45" applyNumberFormat="1" applyFill="1" applyBorder="1" applyAlignment="1">
      <alignment horizontal="center" vertical="center"/>
    </xf>
    <xf numFmtId="2" fontId="31" fillId="3" borderId="0" xfId="46" applyNumberFormat="1" applyFill="1" applyBorder="1" applyAlignment="1">
      <alignment horizontal="center" vertical="center"/>
    </xf>
    <xf numFmtId="1" fontId="31" fillId="3" borderId="1" xfId="47" applyNumberFormat="1" applyFill="1" applyBorder="1" applyAlignment="1">
      <alignment horizontal="center" vertical="center"/>
    </xf>
    <xf numFmtId="0" fontId="31" fillId="3" borderId="1" xfId="47" applyFill="1" applyBorder="1" applyAlignment="1">
      <alignment horizontal="center" vertical="center"/>
    </xf>
    <xf numFmtId="2" fontId="31" fillId="3" borderId="1" xfId="47" applyNumberFormat="1" applyFill="1" applyBorder="1" applyAlignment="1">
      <alignment horizontal="center" vertical="center"/>
    </xf>
    <xf numFmtId="0" fontId="4" fillId="0" borderId="1" xfId="2" applyFont="1" applyBorder="1" applyAlignment="1">
      <alignment horizont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15" fontId="19" fillId="0" borderId="0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0" xfId="0" applyBorder="1"/>
    <xf numFmtId="0" fontId="3" fillId="0" borderId="1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164" fontId="6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 vertical="top" wrapText="1"/>
    </xf>
    <xf numFmtId="0" fontId="4" fillId="0" borderId="3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4" fillId="0" borderId="10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4" fillId="0" borderId="9" xfId="2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3" xfId="2" applyFont="1" applyBorder="1" applyAlignment="1">
      <alignment horizontal="center"/>
    </xf>
    <xf numFmtId="0" fontId="11" fillId="0" borderId="1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" fillId="0" borderId="0" xfId="2" applyFont="1" applyBorder="1" applyAlignment="1">
      <alignment horizontal="left"/>
    </xf>
    <xf numFmtId="0" fontId="2" fillId="0" borderId="1" xfId="2" applyBorder="1" applyAlignment="1">
      <alignment horizontal="center"/>
    </xf>
  </cellXfs>
  <cellStyles count="48">
    <cellStyle name="Normal" xfId="0" builtinId="0"/>
    <cellStyle name="Normal 10" xfId="10"/>
    <cellStyle name="Normal 11" xfId="11"/>
    <cellStyle name="Normal 12" xfId="12"/>
    <cellStyle name="Normal 13" xfId="13"/>
    <cellStyle name="Normal 15" xfId="15"/>
    <cellStyle name="Normal 16" xfId="14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5"/>
    <cellStyle name="Normal 26" xfId="26"/>
    <cellStyle name="Normal 27" xfId="27"/>
    <cellStyle name="Normal 28" xfId="28"/>
    <cellStyle name="Normal 29" xfId="29"/>
    <cellStyle name="Normal 3" xfId="2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5" xfId="5"/>
    <cellStyle name="Normal 53" xfId="24"/>
    <cellStyle name="Normal 6" xfId="6"/>
    <cellStyle name="Normal 7" xfId="7"/>
    <cellStyle name="Normal 8" xfId="8"/>
    <cellStyle name="Normal 9" xfId="9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981833963668031"/>
          <c:y val="4.3539292882507331E-2"/>
          <c:w val="0.68183313699960735"/>
          <c:h val="0.77810436930677784"/>
        </c:manualLayout>
      </c:layout>
      <c:scatterChart>
        <c:scatterStyle val="lineMarker"/>
        <c:ser>
          <c:idx val="0"/>
          <c:order val="0"/>
          <c:tx>
            <c:v>Shear stress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DirShear_LGE!$B$13:$B$58</c:f>
              <c:numCache>
                <c:formatCode>General</c:formatCode>
                <c:ptCount val="46"/>
                <c:pt idx="0">
                  <c:v>0</c:v>
                </c:pt>
                <c:pt idx="1">
                  <c:v>5.1319999999999921E-2</c:v>
                </c:pt>
                <c:pt idx="2">
                  <c:v>9.6219999999999972E-2</c:v>
                </c:pt>
                <c:pt idx="3">
                  <c:v>0.13630999999999993</c:v>
                </c:pt>
                <c:pt idx="4">
                  <c:v>0.19564999999999999</c:v>
                </c:pt>
                <c:pt idx="5">
                  <c:v>0.22451999999999994</c:v>
                </c:pt>
                <c:pt idx="6">
                  <c:v>0.47630000000000006</c:v>
                </c:pt>
                <c:pt idx="7">
                  <c:v>0.71679999999999999</c:v>
                </c:pt>
                <c:pt idx="8">
                  <c:v>0.95579999999999987</c:v>
                </c:pt>
                <c:pt idx="9">
                  <c:v>1.1947000000000001</c:v>
                </c:pt>
                <c:pt idx="10">
                  <c:v>1.4369000000000001</c:v>
                </c:pt>
                <c:pt idx="11">
                  <c:v>1.6791</c:v>
                </c:pt>
                <c:pt idx="12">
                  <c:v>1.9212000000000002</c:v>
                </c:pt>
                <c:pt idx="13">
                  <c:v>2.1745999999999999</c:v>
                </c:pt>
                <c:pt idx="14">
                  <c:v>2.4135</c:v>
                </c:pt>
                <c:pt idx="15">
                  <c:v>2.9027000000000003</c:v>
                </c:pt>
                <c:pt idx="16">
                  <c:v>3.379</c:v>
                </c:pt>
                <c:pt idx="17">
                  <c:v>3.8745000000000003</c:v>
                </c:pt>
                <c:pt idx="18">
                  <c:v>4.3635999999999999</c:v>
                </c:pt>
                <c:pt idx="19">
                  <c:v>4.8430999999999997</c:v>
                </c:pt>
                <c:pt idx="20">
                  <c:v>6.0972</c:v>
                </c:pt>
                <c:pt idx="21">
                  <c:v>7.3</c:v>
                </c:pt>
                <c:pt idx="22">
                  <c:v>8.5395999999999983</c:v>
                </c:pt>
                <c:pt idx="23">
                  <c:v>9.7485999999999997</c:v>
                </c:pt>
                <c:pt idx="24">
                  <c:v>10.994599999999998</c:v>
                </c:pt>
                <c:pt idx="25">
                  <c:v>12.2296</c:v>
                </c:pt>
                <c:pt idx="26">
                  <c:v>13.467599999999999</c:v>
                </c:pt>
                <c:pt idx="27">
                  <c:v>14.7006</c:v>
                </c:pt>
                <c:pt idx="28">
                  <c:v>15.927599999999998</c:v>
                </c:pt>
                <c:pt idx="29">
                  <c:v>17.1646</c:v>
                </c:pt>
                <c:pt idx="30">
                  <c:v>18.390599999999999</c:v>
                </c:pt>
                <c:pt idx="31">
                  <c:v>19.6356</c:v>
                </c:pt>
                <c:pt idx="32">
                  <c:v>20.871600000000001</c:v>
                </c:pt>
                <c:pt idx="33">
                  <c:v>22.114599999999999</c:v>
                </c:pt>
                <c:pt idx="34">
                  <c:v>23.351599999999998</c:v>
                </c:pt>
                <c:pt idx="35">
                  <c:v>24.589600000000001</c:v>
                </c:pt>
                <c:pt idx="36">
                  <c:v>27.054600000000001</c:v>
                </c:pt>
                <c:pt idx="37">
                  <c:v>29.517599999999998</c:v>
                </c:pt>
                <c:pt idx="38">
                  <c:v>32.009599999999999</c:v>
                </c:pt>
                <c:pt idx="39">
                  <c:v>34.467599999999997</c:v>
                </c:pt>
                <c:pt idx="40">
                  <c:v>36.939599999999999</c:v>
                </c:pt>
                <c:pt idx="41">
                  <c:v>39.400599999999997</c:v>
                </c:pt>
                <c:pt idx="42">
                  <c:v>41.880600000000001</c:v>
                </c:pt>
                <c:pt idx="43">
                  <c:v>44.357599999999998</c:v>
                </c:pt>
                <c:pt idx="44">
                  <c:v>46.825600000000001</c:v>
                </c:pt>
                <c:pt idx="45">
                  <c:v>49.2956</c:v>
                </c:pt>
              </c:numCache>
            </c:numRef>
          </c:xVal>
          <c:yVal>
            <c:numRef>
              <c:f>DirShear_LGE!$E$13:$E$58</c:f>
              <c:numCache>
                <c:formatCode>0.00</c:formatCode>
                <c:ptCount val="46"/>
                <c:pt idx="0">
                  <c:v>0</c:v>
                </c:pt>
                <c:pt idx="1">
                  <c:v>0.55265573770491805</c:v>
                </c:pt>
                <c:pt idx="2">
                  <c:v>1.0832012899758132</c:v>
                </c:pt>
                <c:pt idx="3">
                  <c:v>1.613789841440473</c:v>
                </c:pt>
                <c:pt idx="4">
                  <c:v>2.1221478097285678</c:v>
                </c:pt>
                <c:pt idx="5">
                  <c:v>2.6084686912120398</c:v>
                </c:pt>
                <c:pt idx="6">
                  <c:v>4.8191647406611127</c:v>
                </c:pt>
                <c:pt idx="7">
                  <c:v>6.874956194571352</c:v>
                </c:pt>
                <c:pt idx="8">
                  <c:v>8.7098392905133029</c:v>
                </c:pt>
                <c:pt idx="9">
                  <c:v>10.434106960494491</c:v>
                </c:pt>
                <c:pt idx="10">
                  <c:v>12.047436710561676</c:v>
                </c:pt>
                <c:pt idx="11">
                  <c:v>13.507259338887399</c:v>
                </c:pt>
                <c:pt idx="12">
                  <c:v>15.054155334587477</c:v>
                </c:pt>
                <c:pt idx="13">
                  <c:v>16.602126310131688</c:v>
                </c:pt>
                <c:pt idx="14">
                  <c:v>17.817928513840371</c:v>
                </c:pt>
                <c:pt idx="15">
                  <c:v>20.315106691749534</c:v>
                </c:pt>
                <c:pt idx="16">
                  <c:v>22.393042730448805</c:v>
                </c:pt>
                <c:pt idx="17">
                  <c:v>24.604276269819938</c:v>
                </c:pt>
                <c:pt idx="18">
                  <c:v>26.703711905401775</c:v>
                </c:pt>
                <c:pt idx="19">
                  <c:v>28.517202902445579</c:v>
                </c:pt>
                <c:pt idx="20">
                  <c:v>32.805297500671863</c:v>
                </c:pt>
                <c:pt idx="21">
                  <c:v>37.115966675624833</c:v>
                </c:pt>
                <c:pt idx="22">
                  <c:v>40.741873689868314</c:v>
                </c:pt>
                <c:pt idx="23">
                  <c:v>43.504571889277081</c:v>
                </c:pt>
                <c:pt idx="24">
                  <c:v>45.803953775866702</c:v>
                </c:pt>
                <c:pt idx="25">
                  <c:v>47.881889814565987</c:v>
                </c:pt>
                <c:pt idx="26">
                  <c:v>49.562083310937915</c:v>
                </c:pt>
                <c:pt idx="27">
                  <c:v>50.888608438591781</c:v>
                </c:pt>
                <c:pt idx="28">
                  <c:v>52.236633163128189</c:v>
                </c:pt>
                <c:pt idx="29">
                  <c:v>53.098766998118776</c:v>
                </c:pt>
                <c:pt idx="30">
                  <c:v>54.04904918032787</c:v>
                </c:pt>
                <c:pt idx="31">
                  <c:v>55.641094329481319</c:v>
                </c:pt>
                <c:pt idx="32">
                  <c:v>56.038836871808648</c:v>
                </c:pt>
                <c:pt idx="33">
                  <c:v>56.28178231658157</c:v>
                </c:pt>
                <c:pt idx="34">
                  <c:v>56.149559795753824</c:v>
                </c:pt>
                <c:pt idx="35">
                  <c:v>56.900970706799249</c:v>
                </c:pt>
                <c:pt idx="36">
                  <c:v>57.034268207471108</c:v>
                </c:pt>
                <c:pt idx="37">
                  <c:v>56.989119054017742</c:v>
                </c:pt>
                <c:pt idx="38">
                  <c:v>56.105485622144592</c:v>
                </c:pt>
                <c:pt idx="39">
                  <c:v>56.237708142972323</c:v>
                </c:pt>
                <c:pt idx="40">
                  <c:v>55.065980112872886</c:v>
                </c:pt>
                <c:pt idx="41">
                  <c:v>54.668237570545557</c:v>
                </c:pt>
                <c:pt idx="42">
                  <c:v>53.475009943563556</c:v>
                </c:pt>
                <c:pt idx="43">
                  <c:v>51.263776404192427</c:v>
                </c:pt>
                <c:pt idx="44">
                  <c:v>51.993687718355282</c:v>
                </c:pt>
                <c:pt idx="45">
                  <c:v>52.015187315237846</c:v>
                </c:pt>
              </c:numCache>
            </c:numRef>
          </c:yVal>
        </c:ser>
        <c:axId val="77374976"/>
        <c:axId val="77382784"/>
      </c:scatterChart>
      <c:scatterChart>
        <c:scatterStyle val="lineMarker"/>
        <c:ser>
          <c:idx val="1"/>
          <c:order val="1"/>
          <c:tx>
            <c:v>Vert. displacement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marker>
          <c:xVal>
            <c:numRef>
              <c:f>DirShear_LGE!$B$13:$B$58</c:f>
              <c:numCache>
                <c:formatCode>General</c:formatCode>
                <c:ptCount val="46"/>
                <c:pt idx="0">
                  <c:v>0</c:v>
                </c:pt>
                <c:pt idx="1">
                  <c:v>5.1319999999999921E-2</c:v>
                </c:pt>
                <c:pt idx="2">
                  <c:v>9.6219999999999972E-2</c:v>
                </c:pt>
                <c:pt idx="3">
                  <c:v>0.13630999999999993</c:v>
                </c:pt>
                <c:pt idx="4">
                  <c:v>0.19564999999999999</c:v>
                </c:pt>
                <c:pt idx="5">
                  <c:v>0.22451999999999994</c:v>
                </c:pt>
                <c:pt idx="6">
                  <c:v>0.47630000000000006</c:v>
                </c:pt>
                <c:pt idx="7">
                  <c:v>0.71679999999999999</c:v>
                </c:pt>
                <c:pt idx="8">
                  <c:v>0.95579999999999987</c:v>
                </c:pt>
                <c:pt idx="9">
                  <c:v>1.1947000000000001</c:v>
                </c:pt>
                <c:pt idx="10">
                  <c:v>1.4369000000000001</c:v>
                </c:pt>
                <c:pt idx="11">
                  <c:v>1.6791</c:v>
                </c:pt>
                <c:pt idx="12">
                  <c:v>1.9212000000000002</c:v>
                </c:pt>
                <c:pt idx="13">
                  <c:v>2.1745999999999999</c:v>
                </c:pt>
                <c:pt idx="14">
                  <c:v>2.4135</c:v>
                </c:pt>
                <c:pt idx="15">
                  <c:v>2.9027000000000003</c:v>
                </c:pt>
                <c:pt idx="16">
                  <c:v>3.379</c:v>
                </c:pt>
                <c:pt idx="17">
                  <c:v>3.8745000000000003</c:v>
                </c:pt>
                <c:pt idx="18">
                  <c:v>4.3635999999999999</c:v>
                </c:pt>
                <c:pt idx="19">
                  <c:v>4.8430999999999997</c:v>
                </c:pt>
                <c:pt idx="20">
                  <c:v>6.0972</c:v>
                </c:pt>
                <c:pt idx="21">
                  <c:v>7.3</c:v>
                </c:pt>
                <c:pt idx="22">
                  <c:v>8.5395999999999983</c:v>
                </c:pt>
                <c:pt idx="23">
                  <c:v>9.7485999999999997</c:v>
                </c:pt>
                <c:pt idx="24">
                  <c:v>10.994599999999998</c:v>
                </c:pt>
                <c:pt idx="25">
                  <c:v>12.2296</c:v>
                </c:pt>
                <c:pt idx="26">
                  <c:v>13.467599999999999</c:v>
                </c:pt>
                <c:pt idx="27">
                  <c:v>14.7006</c:v>
                </c:pt>
                <c:pt idx="28">
                  <c:v>15.927599999999998</c:v>
                </c:pt>
                <c:pt idx="29">
                  <c:v>17.1646</c:v>
                </c:pt>
                <c:pt idx="30">
                  <c:v>18.390599999999999</c:v>
                </c:pt>
                <c:pt idx="31">
                  <c:v>19.6356</c:v>
                </c:pt>
                <c:pt idx="32">
                  <c:v>20.871600000000001</c:v>
                </c:pt>
                <c:pt idx="33">
                  <c:v>22.114599999999999</c:v>
                </c:pt>
                <c:pt idx="34">
                  <c:v>23.351599999999998</c:v>
                </c:pt>
                <c:pt idx="35">
                  <c:v>24.589600000000001</c:v>
                </c:pt>
                <c:pt idx="36">
                  <c:v>27.054600000000001</c:v>
                </c:pt>
                <c:pt idx="37">
                  <c:v>29.517599999999998</c:v>
                </c:pt>
                <c:pt idx="38">
                  <c:v>32.009599999999999</c:v>
                </c:pt>
                <c:pt idx="39">
                  <c:v>34.467599999999997</c:v>
                </c:pt>
                <c:pt idx="40">
                  <c:v>36.939599999999999</c:v>
                </c:pt>
                <c:pt idx="41">
                  <c:v>39.400599999999997</c:v>
                </c:pt>
                <c:pt idx="42">
                  <c:v>41.880600000000001</c:v>
                </c:pt>
                <c:pt idx="43">
                  <c:v>44.357599999999998</c:v>
                </c:pt>
                <c:pt idx="44">
                  <c:v>46.825600000000001</c:v>
                </c:pt>
                <c:pt idx="45">
                  <c:v>49.2956</c:v>
                </c:pt>
              </c:numCache>
            </c:numRef>
          </c:xVal>
          <c:yVal>
            <c:numRef>
              <c:f>DirShear_LGE!$C$13:$C$58</c:f>
              <c:numCache>
                <c:formatCode>General</c:formatCode>
                <c:ptCount val="46"/>
                <c:pt idx="0">
                  <c:v>0</c:v>
                </c:pt>
                <c:pt idx="1">
                  <c:v>1.6000000000002679E-3</c:v>
                </c:pt>
                <c:pt idx="2">
                  <c:v>1.6000000000002679E-3</c:v>
                </c:pt>
                <c:pt idx="3">
                  <c:v>3.2000000000000917E-3</c:v>
                </c:pt>
                <c:pt idx="4">
                  <c:v>3.2000000000000917E-3</c:v>
                </c:pt>
                <c:pt idx="5">
                  <c:v>3.2000000000000917E-3</c:v>
                </c:pt>
                <c:pt idx="6">
                  <c:v>4.8000000000003595E-3</c:v>
                </c:pt>
                <c:pt idx="7">
                  <c:v>4.8000000000003595E-3</c:v>
                </c:pt>
                <c:pt idx="8">
                  <c:v>-1.5999999999998238E-3</c:v>
                </c:pt>
                <c:pt idx="9">
                  <c:v>-9.5999999999998309E-3</c:v>
                </c:pt>
                <c:pt idx="10">
                  <c:v>-2.2399999999999753E-2</c:v>
                </c:pt>
                <c:pt idx="11">
                  <c:v>-3.5199999999999676E-2</c:v>
                </c:pt>
                <c:pt idx="12">
                  <c:v>-4.7999999999999599E-2</c:v>
                </c:pt>
                <c:pt idx="13">
                  <c:v>-5.7599999999999874E-2</c:v>
                </c:pt>
                <c:pt idx="14">
                  <c:v>-6.8799999999999972E-2</c:v>
                </c:pt>
                <c:pt idx="15">
                  <c:v>-9.1299999999999937E-2</c:v>
                </c:pt>
                <c:pt idx="16">
                  <c:v>-0.15849999999999964</c:v>
                </c:pt>
                <c:pt idx="17">
                  <c:v>-0.17930000000000001</c:v>
                </c:pt>
                <c:pt idx="18">
                  <c:v>-0.23049999999999971</c:v>
                </c:pt>
                <c:pt idx="19">
                  <c:v>-0.28969999999999985</c:v>
                </c:pt>
                <c:pt idx="20">
                  <c:v>-0.42569999999999997</c:v>
                </c:pt>
                <c:pt idx="21">
                  <c:v>-0.57459999999999978</c:v>
                </c:pt>
                <c:pt idx="22">
                  <c:v>-0.72019999999999973</c:v>
                </c:pt>
                <c:pt idx="23">
                  <c:v>-0.88189999999999991</c:v>
                </c:pt>
                <c:pt idx="24">
                  <c:v>-1.0658999999999996</c:v>
                </c:pt>
                <c:pt idx="25">
                  <c:v>-1.2323999999999997</c:v>
                </c:pt>
                <c:pt idx="26">
                  <c:v>-1.4291999999999998</c:v>
                </c:pt>
                <c:pt idx="27">
                  <c:v>-1.6163999999999998</c:v>
                </c:pt>
                <c:pt idx="28">
                  <c:v>-1.8036999999999999</c:v>
                </c:pt>
                <c:pt idx="29">
                  <c:v>-2.0149999999999997</c:v>
                </c:pt>
                <c:pt idx="30">
                  <c:v>-2.2229999999999999</c:v>
                </c:pt>
                <c:pt idx="31">
                  <c:v>-2.3990499999999999</c:v>
                </c:pt>
                <c:pt idx="32">
                  <c:v>-2.5718999999999999</c:v>
                </c:pt>
                <c:pt idx="33">
                  <c:v>-2.7607499999999998</c:v>
                </c:pt>
                <c:pt idx="34">
                  <c:v>-2.9399899999999999</c:v>
                </c:pt>
                <c:pt idx="35">
                  <c:v>-3.1000299999999998</c:v>
                </c:pt>
                <c:pt idx="36">
                  <c:v>-3.3721049999999999</c:v>
                </c:pt>
                <c:pt idx="37">
                  <c:v>-3.6473799999999996</c:v>
                </c:pt>
                <c:pt idx="38">
                  <c:v>-3.9178499999999996</c:v>
                </c:pt>
                <c:pt idx="39">
                  <c:v>-4.1467099999999997</c:v>
                </c:pt>
                <c:pt idx="40">
                  <c:v>-4.3723999999999998</c:v>
                </c:pt>
                <c:pt idx="41">
                  <c:v>-4.5964</c:v>
                </c:pt>
                <c:pt idx="42">
                  <c:v>-4.7740999999999998</c:v>
                </c:pt>
                <c:pt idx="43">
                  <c:v>-4.9772999999999996</c:v>
                </c:pt>
                <c:pt idx="44">
                  <c:v>-5.1357999999999997</c:v>
                </c:pt>
                <c:pt idx="45">
                  <c:v>-5.2509999999999994</c:v>
                </c:pt>
              </c:numCache>
            </c:numRef>
          </c:yVal>
        </c:ser>
        <c:axId val="77534336"/>
        <c:axId val="77384704"/>
      </c:scatterChart>
      <c:valAx>
        <c:axId val="77374976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Hor. Displacement </a:t>
                </a:r>
                <a:r>
                  <a:rPr lang="en-US" sz="1200" b="0" i="1">
                    <a:sym typeface="Symbol"/>
                  </a:rPr>
                  <a:t></a:t>
                </a:r>
                <a:r>
                  <a:rPr lang="en-US" sz="1200" b="0" i="1" baseline="-25000"/>
                  <a:t>h</a:t>
                </a:r>
                <a:r>
                  <a:rPr lang="en-US" sz="1200" b="0"/>
                  <a:t> (mm)</a:t>
                </a:r>
              </a:p>
            </c:rich>
          </c:tx>
          <c:layout>
            <c:manualLayout>
              <c:xMode val="edge"/>
              <c:yMode val="edge"/>
              <c:x val="0.3109382685432055"/>
              <c:y val="0.90474509803921765"/>
            </c:manualLayout>
          </c:layout>
        </c:title>
        <c:numFmt formatCode="0" sourceLinked="0"/>
        <c:minorTickMark val="in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7382784"/>
        <c:crosses val="autoZero"/>
        <c:crossBetween val="midCat"/>
        <c:majorUnit val="10"/>
        <c:minorUnit val="2"/>
      </c:valAx>
      <c:valAx>
        <c:axId val="77382784"/>
        <c:scaling>
          <c:orientation val="minMax"/>
          <c:max val="7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Shear stress </a:t>
                </a:r>
                <a:r>
                  <a:rPr lang="en-US" sz="1200" b="0" i="1">
                    <a:sym typeface="Symbol"/>
                  </a:rPr>
                  <a:t></a:t>
                </a:r>
                <a:r>
                  <a:rPr lang="en-US" sz="1200" b="0"/>
                  <a:t> (kPa)</a:t>
                </a:r>
              </a:p>
            </c:rich>
          </c:tx>
        </c:title>
        <c:numFmt formatCode="0" sourceLinked="0"/>
        <c:minorTickMark val="in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7374976"/>
        <c:crosses val="autoZero"/>
        <c:crossBetween val="midCat"/>
      </c:valAx>
      <c:valAx>
        <c:axId val="77384704"/>
        <c:scaling>
          <c:orientation val="minMax"/>
          <c:max val="1"/>
          <c:min val="-6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Vertical displacement </a:t>
                </a:r>
                <a:r>
                  <a:rPr lang="en-US" sz="1200" b="0" i="1">
                    <a:sym typeface="Symbol"/>
                  </a:rPr>
                  <a:t></a:t>
                </a:r>
                <a:r>
                  <a:rPr lang="en-US" sz="1200" b="0" i="1" baseline="-25000"/>
                  <a:t>v</a:t>
                </a:r>
                <a:r>
                  <a:rPr lang="en-US" sz="1200" b="0"/>
                  <a:t> (mm)</a:t>
                </a:r>
              </a:p>
            </c:rich>
          </c:tx>
        </c:title>
        <c:numFmt formatCode="0.00" sourceLinked="0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7534336"/>
        <c:crosses val="max"/>
        <c:crossBetween val="midCat"/>
        <c:majorUnit val="1"/>
        <c:minorUnit val="0.2"/>
      </c:valAx>
      <c:valAx>
        <c:axId val="77534336"/>
        <c:scaling>
          <c:orientation val="minMax"/>
        </c:scaling>
        <c:delete val="1"/>
        <c:axPos val="b"/>
        <c:numFmt formatCode="General" sourceLinked="1"/>
        <c:tickLblPos val="none"/>
        <c:crossAx val="77384704"/>
        <c:crosses val="autoZero"/>
        <c:crossBetween val="midCat"/>
      </c:valAx>
    </c:plotArea>
    <c:legend>
      <c:legendPos val="b"/>
      <c:legendEntry>
        <c:idx val="0"/>
        <c:txPr>
          <a:bodyPr/>
          <a:lstStyle/>
          <a:p>
            <a:pPr>
              <a:defRPr sz="11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/>
            </a:pPr>
            <a:endParaRPr lang="en-US"/>
          </a:p>
        </c:txPr>
      </c:legendEntry>
      <c:layout>
        <c:manualLayout>
          <c:xMode val="edge"/>
          <c:yMode val="edge"/>
          <c:x val="0.21824828982991309"/>
          <c:y val="0.60242912384043601"/>
          <c:w val="0.28003885341104018"/>
          <c:h val="0.17679573876794952"/>
        </c:manualLayout>
      </c:layout>
      <c:spPr>
        <a:solidFill>
          <a:schemeClr val="bg1"/>
        </a:solidFill>
      </c:spPr>
    </c:legend>
    <c:plotVisOnly val="1"/>
  </c:chart>
  <c:spPr>
    <a:noFill/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280796150481191"/>
          <c:y val="5.1400554097404488E-2"/>
          <c:w val="0.80256014873140691"/>
          <c:h val="0.76118802857976164"/>
        </c:manualLayout>
      </c:layout>
      <c:scatterChart>
        <c:scatterStyle val="lineMarker"/>
        <c:ser>
          <c:idx val="0"/>
          <c:order val="0"/>
          <c:spPr>
            <a:ln w="19050">
              <a:solidFill>
                <a:prstClr val="black"/>
              </a:solidFill>
            </a:ln>
          </c:spPr>
          <c:marker>
            <c:symbol val="diamond"/>
            <c:size val="7"/>
          </c:marker>
          <c:xVal>
            <c:numRef>
              <c:f>CBR!$L$12:$W$12</c:f>
              <c:numCache>
                <c:formatCode>General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7.5</c:v>
                </c:pt>
                <c:pt idx="10">
                  <c:v>10</c:v>
                </c:pt>
                <c:pt idx="11">
                  <c:v>12.5</c:v>
                </c:pt>
              </c:numCache>
            </c:numRef>
          </c:xVal>
          <c:yVal>
            <c:numRef>
              <c:f>CBR!$L$13:$W$13</c:f>
              <c:numCache>
                <c:formatCode>0.00</c:formatCode>
                <c:ptCount val="12"/>
                <c:pt idx="0">
                  <c:v>0</c:v>
                </c:pt>
                <c:pt idx="1">
                  <c:v>0.63749999999999996</c:v>
                </c:pt>
                <c:pt idx="2">
                  <c:v>1.2250000000000001</c:v>
                </c:pt>
                <c:pt idx="3">
                  <c:v>1.6375</c:v>
                </c:pt>
                <c:pt idx="4">
                  <c:v>1.9875</c:v>
                </c:pt>
                <c:pt idx="5">
                  <c:v>2.2875000000000001</c:v>
                </c:pt>
                <c:pt idx="6">
                  <c:v>2.5585200000000001</c:v>
                </c:pt>
                <c:pt idx="7">
                  <c:v>3.0158399999999999</c:v>
                </c:pt>
                <c:pt idx="8">
                  <c:v>3.4113599999999997</c:v>
                </c:pt>
                <c:pt idx="9">
                  <c:v>4.2023999999999999</c:v>
                </c:pt>
                <c:pt idx="10">
                  <c:v>4.8327600000000004</c:v>
                </c:pt>
                <c:pt idx="11">
                  <c:v>5.4260399999999995</c:v>
                </c:pt>
              </c:numCache>
            </c:numRef>
          </c:yVal>
          <c:smooth val="1"/>
        </c:ser>
        <c:axId val="77694848"/>
        <c:axId val="77676544"/>
      </c:scatterChart>
      <c:valAx>
        <c:axId val="77694848"/>
        <c:scaling>
          <c:orientation val="minMax"/>
          <c:max val="12.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Penetration (mm)</a:t>
                </a:r>
              </a:p>
            </c:rich>
          </c:tx>
          <c:layout>
            <c:manualLayout>
              <c:xMode val="edge"/>
              <c:yMode val="edge"/>
              <c:x val="0.42428937007874068"/>
              <c:y val="0.9187807276302856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676544"/>
        <c:crosses val="autoZero"/>
        <c:crossBetween val="midCat"/>
        <c:majorUnit val="2.5"/>
        <c:minorUnit val="0.5"/>
      </c:valAx>
      <c:valAx>
        <c:axId val="77676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Plunger load (kN)</a:t>
                </a:r>
              </a:p>
            </c:rich>
          </c:tx>
          <c:layout>
            <c:manualLayout>
              <c:xMode val="edge"/>
              <c:yMode val="edge"/>
              <c:x val="2.3826334208223991E-2"/>
              <c:y val="0.2543739112256991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694848"/>
        <c:crosses val="autoZero"/>
        <c:crossBetween val="midCat"/>
      </c:valAx>
    </c:plotArea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2</xdr:row>
      <xdr:rowOff>0</xdr:rowOff>
    </xdr:from>
    <xdr:to>
      <xdr:col>18</xdr:col>
      <xdr:colOff>361950</xdr:colOff>
      <xdr:row>14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0.49607</cdr:x>
      <cdr:y>0.12077</cdr:y>
    </cdr:from>
    <cdr:to>
      <cdr:x>0.6004</cdr:x>
      <cdr:y>0.22371</cdr:y>
    </cdr:to>
    <cdr:sp macro="" textlink="">
      <cdr:nvSpPr>
        <cdr:cNvPr id="2" name="Oval 1"/>
        <cdr:cNvSpPr/>
      </cdr:nvSpPr>
      <cdr:spPr>
        <a:xfrm xmlns:a="http://schemas.openxmlformats.org/drawingml/2006/main">
          <a:off x="2400318" y="301376"/>
          <a:ext cx="504822" cy="25689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0.74409</cdr:x>
      <cdr:y>0.19241</cdr:y>
    </cdr:from>
    <cdr:to>
      <cdr:x>0.84842</cdr:x>
      <cdr:y>0.29535</cdr:y>
    </cdr:to>
    <cdr:sp macro="" textlink="">
      <cdr:nvSpPr>
        <cdr:cNvPr id="3" name="Oval 2"/>
        <cdr:cNvSpPr/>
      </cdr:nvSpPr>
      <cdr:spPr>
        <a:xfrm xmlns:a="http://schemas.openxmlformats.org/drawingml/2006/main">
          <a:off x="3600438" y="480163"/>
          <a:ext cx="504822" cy="25689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0.56496</cdr:x>
      <cdr:y>0.05809</cdr:y>
    </cdr:from>
    <cdr:to>
      <cdr:x>0.66929</cdr:x>
      <cdr:y>0.13456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733654" y="144960"/>
          <a:ext cx="504822" cy="190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Peak</a:t>
          </a:r>
        </a:p>
      </cdr:txBody>
    </cdr:sp>
  </cdr:relSizeAnchor>
  <cdr:relSizeAnchor xmlns:cdr="http://schemas.openxmlformats.org/drawingml/2006/chartDrawing">
    <cdr:from>
      <cdr:x>0.68307</cdr:x>
      <cdr:y>0.27477</cdr:y>
    </cdr:from>
    <cdr:to>
      <cdr:x>0.84449</cdr:x>
      <cdr:y>0.35124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05183" y="685697"/>
          <a:ext cx="781063" cy="190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Ultimate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17</xdr:row>
      <xdr:rowOff>66675</xdr:rowOff>
    </xdr:from>
    <xdr:to>
      <xdr:col>16</xdr:col>
      <xdr:colOff>285750</xdr:colOff>
      <xdr:row>30</xdr:row>
      <xdr:rowOff>228600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>
      <selection activeCell="V11" sqref="V11"/>
    </sheetView>
  </sheetViews>
  <sheetFormatPr defaultRowHeight="15"/>
  <cols>
    <col min="1" max="2" width="9.140625" style="36"/>
    <col min="3" max="3" width="12.5703125" style="36" bestFit="1" customWidth="1"/>
    <col min="4" max="7" width="9.140625" style="36"/>
    <col min="8" max="8" width="9.5703125" style="36" bestFit="1" customWidth="1"/>
    <col min="9" max="16384" width="9.140625" style="36"/>
  </cols>
  <sheetData>
    <row r="1" spans="1:10" ht="19.5">
      <c r="A1" s="37" t="s">
        <v>118</v>
      </c>
      <c r="B1" s="37"/>
      <c r="C1" s="222" t="s">
        <v>139</v>
      </c>
      <c r="D1" s="222"/>
      <c r="E1" s="222"/>
      <c r="F1" s="222"/>
      <c r="G1" s="222"/>
      <c r="H1" s="222"/>
      <c r="I1" s="222"/>
    </row>
    <row r="2" spans="1:10" ht="19.5">
      <c r="A2" s="38" t="s">
        <v>119</v>
      </c>
      <c r="B2" s="38"/>
      <c r="C2" s="221" t="s">
        <v>140</v>
      </c>
      <c r="D2" s="221"/>
      <c r="E2" s="221"/>
      <c r="F2" s="221"/>
      <c r="G2" s="221"/>
      <c r="H2" s="44"/>
      <c r="I2" s="44"/>
    </row>
    <row r="3" spans="1:10" ht="19.5">
      <c r="A3" s="38" t="s">
        <v>120</v>
      </c>
      <c r="B3" s="38"/>
      <c r="C3" s="221" t="s">
        <v>141</v>
      </c>
      <c r="D3" s="221"/>
      <c r="E3" s="221"/>
      <c r="F3" s="221"/>
      <c r="G3" s="44"/>
      <c r="H3" s="44"/>
      <c r="I3" s="44"/>
    </row>
    <row r="4" spans="1:10" ht="19.5">
      <c r="A4" s="38" t="s">
        <v>121</v>
      </c>
      <c r="B4" s="38"/>
      <c r="C4" s="223">
        <v>40461</v>
      </c>
      <c r="D4" s="223"/>
      <c r="E4" s="223"/>
      <c r="F4" s="223"/>
      <c r="G4" s="223"/>
      <c r="H4" s="223"/>
      <c r="I4" s="223"/>
    </row>
    <row r="5" spans="1:10" ht="19.5">
      <c r="A5" s="50" t="s">
        <v>122</v>
      </c>
      <c r="B5" s="50"/>
      <c r="C5" s="77" t="s">
        <v>142</v>
      </c>
      <c r="D5" s="77"/>
      <c r="E5" s="77"/>
      <c r="F5" s="77"/>
      <c r="G5" s="77"/>
      <c r="H5" s="77"/>
      <c r="I5" s="77"/>
    </row>
    <row r="6" spans="1:10" ht="20.25">
      <c r="A6" s="224" t="s">
        <v>123</v>
      </c>
      <c r="B6" s="224"/>
      <c r="C6" s="224"/>
      <c r="D6" s="78">
        <v>39700</v>
      </c>
      <c r="E6" s="37"/>
      <c r="F6" s="224" t="s">
        <v>124</v>
      </c>
      <c r="G6" s="224"/>
      <c r="H6" s="224"/>
      <c r="I6" s="78">
        <v>8.1</v>
      </c>
    </row>
    <row r="7" spans="1:10" ht="19.5">
      <c r="A7" s="38" t="s">
        <v>125</v>
      </c>
      <c r="B7" s="38"/>
      <c r="C7" s="38"/>
      <c r="D7" s="44">
        <v>2.68</v>
      </c>
      <c r="E7" s="38"/>
      <c r="F7" s="38"/>
      <c r="G7" s="38"/>
      <c r="H7" s="38"/>
      <c r="I7" s="38"/>
    </row>
    <row r="8" spans="1:10">
      <c r="A8" s="38" t="s">
        <v>126</v>
      </c>
      <c r="B8" s="38"/>
      <c r="C8" s="38"/>
      <c r="D8" s="38"/>
      <c r="E8" s="38"/>
      <c r="F8" s="38"/>
      <c r="G8" s="38"/>
      <c r="H8" s="38"/>
      <c r="I8" s="38"/>
    </row>
    <row r="9" spans="1:10" ht="19.5">
      <c r="A9" s="38" t="s">
        <v>127</v>
      </c>
      <c r="B9" s="44">
        <v>305</v>
      </c>
      <c r="C9" s="38"/>
      <c r="D9" s="38" t="s">
        <v>128</v>
      </c>
      <c r="E9" s="44">
        <v>305</v>
      </c>
      <c r="F9" s="38"/>
      <c r="G9" s="225" t="s">
        <v>129</v>
      </c>
      <c r="H9" s="225"/>
      <c r="I9" s="44">
        <v>194</v>
      </c>
    </row>
    <row r="10" spans="1:10" ht="21">
      <c r="A10" s="225" t="s">
        <v>130</v>
      </c>
      <c r="B10" s="225"/>
      <c r="C10" s="45">
        <f>B9*E9/100</f>
        <v>930.25</v>
      </c>
      <c r="D10" s="38"/>
      <c r="E10" s="38"/>
      <c r="F10" s="38"/>
      <c r="G10" s="225" t="s">
        <v>131</v>
      </c>
      <c r="H10" s="225"/>
      <c r="I10" s="44">
        <f>B9*E9*I9/1000</f>
        <v>18046.849999999999</v>
      </c>
    </row>
    <row r="11" spans="1:10" ht="19.5">
      <c r="A11" s="71" t="s">
        <v>132</v>
      </c>
      <c r="B11" s="71"/>
      <c r="C11" s="46"/>
      <c r="D11" s="50"/>
      <c r="E11" s="220" t="s">
        <v>133</v>
      </c>
      <c r="F11" s="220"/>
      <c r="G11" s="220"/>
      <c r="H11" s="79">
        <v>50</v>
      </c>
      <c r="I11" s="50"/>
    </row>
    <row r="12" spans="1:10" ht="19.5">
      <c r="A12" s="38" t="s">
        <v>134</v>
      </c>
      <c r="B12" s="72" t="s">
        <v>135</v>
      </c>
      <c r="C12" s="72" t="s">
        <v>136</v>
      </c>
      <c r="D12" s="72" t="s">
        <v>137</v>
      </c>
      <c r="E12" s="72" t="s">
        <v>138</v>
      </c>
      <c r="F12" s="38"/>
      <c r="G12" s="38"/>
      <c r="H12" s="38"/>
      <c r="I12" s="38"/>
    </row>
    <row r="13" spans="1:10">
      <c r="A13" s="80">
        <v>0</v>
      </c>
      <c r="B13" s="81">
        <v>0</v>
      </c>
      <c r="C13" s="81">
        <v>0</v>
      </c>
      <c r="D13" s="170">
        <v>0</v>
      </c>
      <c r="E13" s="170">
        <v>0</v>
      </c>
      <c r="F13" s="38"/>
      <c r="G13" s="38"/>
      <c r="H13" s="38"/>
      <c r="I13" s="38"/>
      <c r="J13" s="49"/>
    </row>
    <row r="14" spans="1:10">
      <c r="A14" s="82">
        <v>1.0000833333333334</v>
      </c>
      <c r="B14" s="83">
        <v>5.1319999999999921E-2</v>
      </c>
      <c r="C14" s="83">
        <v>1.6000000000002679E-3</v>
      </c>
      <c r="D14" s="171">
        <v>51.410800000000002</v>
      </c>
      <c r="E14" s="171">
        <v>0.55265573770491805</v>
      </c>
      <c r="F14" s="38"/>
      <c r="G14" s="38"/>
      <c r="H14" s="38"/>
      <c r="I14" s="38"/>
      <c r="J14" s="49"/>
    </row>
    <row r="15" spans="1:10">
      <c r="A15" s="84">
        <v>2.0001500000000001</v>
      </c>
      <c r="B15" s="85">
        <v>9.6219999999999972E-2</v>
      </c>
      <c r="C15" s="85">
        <v>1.6000000000002679E-3</v>
      </c>
      <c r="D15" s="172">
        <v>100.76480000000001</v>
      </c>
      <c r="E15" s="172">
        <v>1.0832012899758132</v>
      </c>
      <c r="F15" s="38"/>
      <c r="G15" s="38"/>
      <c r="H15" s="38"/>
      <c r="I15" s="38"/>
      <c r="J15" s="49"/>
    </row>
    <row r="16" spans="1:10">
      <c r="A16" s="86">
        <v>3.0002500000000003</v>
      </c>
      <c r="B16" s="87">
        <v>0.13630999999999993</v>
      </c>
      <c r="C16" s="87">
        <v>3.2000000000000917E-3</v>
      </c>
      <c r="D16" s="173">
        <v>150.12279999999998</v>
      </c>
      <c r="E16" s="173">
        <v>1.613789841440473</v>
      </c>
      <c r="F16" s="38"/>
      <c r="G16" s="38"/>
      <c r="H16" s="38"/>
      <c r="I16" s="38"/>
      <c r="J16" s="49"/>
    </row>
    <row r="17" spans="1:10">
      <c r="A17" s="88">
        <v>4.0003333333333337</v>
      </c>
      <c r="B17" s="89">
        <v>0.19564999999999999</v>
      </c>
      <c r="C17" s="89">
        <v>3.2000000000000917E-3</v>
      </c>
      <c r="D17" s="174">
        <v>197.4128</v>
      </c>
      <c r="E17" s="174">
        <v>2.1221478097285678</v>
      </c>
      <c r="F17" s="38"/>
      <c r="G17" s="38"/>
      <c r="H17" s="38"/>
      <c r="I17" s="38"/>
      <c r="J17" s="49"/>
    </row>
    <row r="18" spans="1:10">
      <c r="A18" s="90">
        <v>5.0004166666666672</v>
      </c>
      <c r="B18" s="91">
        <v>0.22451999999999994</v>
      </c>
      <c r="C18" s="91">
        <v>3.2000000000000917E-3</v>
      </c>
      <c r="D18" s="175">
        <v>242.65279999999998</v>
      </c>
      <c r="E18" s="175">
        <v>2.6084686912120398</v>
      </c>
      <c r="F18" s="38"/>
      <c r="G18" s="38"/>
      <c r="H18" s="38"/>
      <c r="I18" s="38"/>
      <c r="J18" s="49"/>
    </row>
    <row r="19" spans="1:10">
      <c r="A19" s="92">
        <v>10.0008</v>
      </c>
      <c r="B19" s="93">
        <v>0.47630000000000006</v>
      </c>
      <c r="C19" s="93">
        <v>4.8000000000003595E-3</v>
      </c>
      <c r="D19" s="176">
        <v>448.30279999999999</v>
      </c>
      <c r="E19" s="176">
        <v>4.8191647406611127</v>
      </c>
      <c r="F19" s="38"/>
      <c r="G19" s="38"/>
      <c r="H19" s="38"/>
      <c r="I19" s="38"/>
      <c r="J19" s="49"/>
    </row>
    <row r="20" spans="1:10">
      <c r="A20" s="94">
        <v>15.001200000000001</v>
      </c>
      <c r="B20" s="95">
        <v>0.71679999999999999</v>
      </c>
      <c r="C20" s="95">
        <v>4.8000000000003595E-3</v>
      </c>
      <c r="D20" s="177">
        <v>639.54279999999994</v>
      </c>
      <c r="E20" s="177">
        <v>6.874956194571352</v>
      </c>
      <c r="F20" s="38"/>
      <c r="G20" s="38"/>
      <c r="H20" s="38"/>
      <c r="I20" s="38"/>
      <c r="J20" s="49"/>
    </row>
    <row r="21" spans="1:10">
      <c r="A21" s="96">
        <v>20.001550000000002</v>
      </c>
      <c r="B21" s="97">
        <v>0.95579999999999987</v>
      </c>
      <c r="C21" s="97">
        <v>-1.5999999999998238E-3</v>
      </c>
      <c r="D21" s="178">
        <v>810.2328</v>
      </c>
      <c r="E21" s="178">
        <v>8.7098392905133029</v>
      </c>
      <c r="F21" s="38"/>
      <c r="G21" s="38"/>
      <c r="H21" s="38"/>
      <c r="I21" s="38"/>
      <c r="J21" s="49"/>
    </row>
    <row r="22" spans="1:10">
      <c r="A22" s="98">
        <v>25.001866666666668</v>
      </c>
      <c r="B22" s="99">
        <v>1.1947000000000001</v>
      </c>
      <c r="C22" s="99">
        <v>-9.5999999999998309E-3</v>
      </c>
      <c r="D22" s="179">
        <v>970.63279999999997</v>
      </c>
      <c r="E22" s="179">
        <v>10.434106960494491</v>
      </c>
      <c r="F22" s="38"/>
      <c r="G22" s="38"/>
      <c r="H22" s="38"/>
      <c r="I22" s="38"/>
      <c r="J22" s="49"/>
    </row>
    <row r="23" spans="1:10">
      <c r="A23" s="100">
        <v>30.002233333333333</v>
      </c>
      <c r="B23" s="101">
        <v>1.4369000000000001</v>
      </c>
      <c r="C23" s="101">
        <v>-2.2399999999999753E-2</v>
      </c>
      <c r="D23" s="180">
        <v>1120.7128</v>
      </c>
      <c r="E23" s="180">
        <v>12.047436710561676</v>
      </c>
      <c r="F23" s="38"/>
      <c r="G23" s="38"/>
      <c r="H23" s="38"/>
      <c r="I23" s="38"/>
      <c r="J23" s="49"/>
    </row>
    <row r="24" spans="1:10">
      <c r="A24" s="102">
        <v>35.002650000000003</v>
      </c>
      <c r="B24" s="103">
        <v>1.6791</v>
      </c>
      <c r="C24" s="103">
        <v>-3.5199999999999676E-2</v>
      </c>
      <c r="D24" s="181">
        <v>1256.5128000000002</v>
      </c>
      <c r="E24" s="181">
        <v>13.507259338887399</v>
      </c>
      <c r="F24" s="38"/>
      <c r="G24" s="38"/>
      <c r="H24" s="38"/>
      <c r="I24" s="38"/>
      <c r="J24" s="49"/>
    </row>
    <row r="25" spans="1:10">
      <c r="A25" s="104">
        <v>39.998866666666672</v>
      </c>
      <c r="B25" s="105">
        <v>1.9212000000000002</v>
      </c>
      <c r="C25" s="105">
        <v>-4.7999999999999599E-2</v>
      </c>
      <c r="D25" s="182">
        <v>1400.4128000000001</v>
      </c>
      <c r="E25" s="182">
        <v>15.054155334587477</v>
      </c>
      <c r="F25" s="38"/>
      <c r="G25" s="38"/>
      <c r="H25" s="38"/>
      <c r="I25" s="38"/>
      <c r="J25" s="49"/>
    </row>
    <row r="26" spans="1:10">
      <c r="A26" s="106">
        <v>44.999266666666671</v>
      </c>
      <c r="B26" s="107">
        <v>2.1745999999999999</v>
      </c>
      <c r="C26" s="107">
        <v>-5.7599999999999874E-2</v>
      </c>
      <c r="D26" s="183">
        <v>1544.4128000000001</v>
      </c>
      <c r="E26" s="183">
        <v>16.602126310131688</v>
      </c>
      <c r="F26" s="38"/>
      <c r="G26" s="38"/>
      <c r="H26" s="38"/>
      <c r="I26" s="38"/>
      <c r="J26" s="49"/>
    </row>
    <row r="27" spans="1:10">
      <c r="A27" s="108">
        <v>49.999650000000003</v>
      </c>
      <c r="B27" s="109">
        <v>2.4135</v>
      </c>
      <c r="C27" s="109">
        <v>-6.8799999999999972E-2</v>
      </c>
      <c r="D27" s="184">
        <v>1657.5128000000002</v>
      </c>
      <c r="E27" s="184">
        <v>17.817928513840371</v>
      </c>
      <c r="F27" s="38"/>
      <c r="G27" s="38"/>
      <c r="H27" s="38"/>
      <c r="I27" s="38"/>
      <c r="J27" s="49"/>
    </row>
    <row r="28" spans="1:10">
      <c r="A28" s="110">
        <v>60.000399999999999</v>
      </c>
      <c r="B28" s="111">
        <v>2.9027000000000003</v>
      </c>
      <c r="C28" s="111">
        <v>-9.1299999999999937E-2</v>
      </c>
      <c r="D28" s="185">
        <v>1889.8128000000002</v>
      </c>
      <c r="E28" s="185">
        <v>20.315106691749534</v>
      </c>
      <c r="F28" s="38"/>
      <c r="G28" s="38"/>
      <c r="H28" s="38"/>
      <c r="I28" s="38"/>
      <c r="J28" s="49"/>
    </row>
    <row r="29" spans="1:10">
      <c r="A29" s="112">
        <v>70.001266666666666</v>
      </c>
      <c r="B29" s="113">
        <v>3.379</v>
      </c>
      <c r="C29" s="113">
        <v>-0.15849999999999964</v>
      </c>
      <c r="D29" s="186">
        <v>2083.1127999999999</v>
      </c>
      <c r="E29" s="186">
        <v>22.393042730448805</v>
      </c>
      <c r="F29" s="38"/>
      <c r="G29" s="38"/>
      <c r="H29" s="38"/>
      <c r="I29" s="38"/>
      <c r="J29" s="49"/>
    </row>
    <row r="30" spans="1:10">
      <c r="A30" s="114">
        <v>80.002050000000011</v>
      </c>
      <c r="B30" s="115">
        <v>3.8745000000000003</v>
      </c>
      <c r="C30" s="115">
        <v>-0.17930000000000001</v>
      </c>
      <c r="D30" s="187">
        <v>2288.8127999999997</v>
      </c>
      <c r="E30" s="187">
        <v>24.604276269819938</v>
      </c>
      <c r="F30" s="38"/>
      <c r="G30" s="38"/>
      <c r="H30" s="38"/>
      <c r="I30" s="38"/>
      <c r="J30" s="49"/>
    </row>
    <row r="31" spans="1:10">
      <c r="A31" s="116">
        <v>90.002899999999997</v>
      </c>
      <c r="B31" s="117">
        <v>4.3635999999999999</v>
      </c>
      <c r="C31" s="117">
        <v>-0.23049999999999971</v>
      </c>
      <c r="D31" s="188">
        <v>2484.1127999999999</v>
      </c>
      <c r="E31" s="188">
        <v>26.703711905401775</v>
      </c>
      <c r="F31" s="38"/>
      <c r="G31" s="38"/>
      <c r="H31" s="38"/>
      <c r="I31" s="38"/>
      <c r="J31" s="49"/>
    </row>
    <row r="32" spans="1:10">
      <c r="A32" s="118">
        <v>99.999499999999998</v>
      </c>
      <c r="B32" s="119">
        <v>4.8430999999999997</v>
      </c>
      <c r="C32" s="119">
        <v>-0.28969999999999985</v>
      </c>
      <c r="D32" s="189">
        <v>2652.8127999999997</v>
      </c>
      <c r="E32" s="189">
        <v>28.517202902445579</v>
      </c>
      <c r="F32" s="38"/>
      <c r="G32" s="38"/>
      <c r="H32" s="38"/>
      <c r="I32" s="38"/>
      <c r="J32" s="49"/>
    </row>
    <row r="33" spans="1:10">
      <c r="A33" s="120">
        <v>125.0014</v>
      </c>
      <c r="B33" s="121">
        <v>6.0972</v>
      </c>
      <c r="C33" s="121">
        <v>-0.42569999999999997</v>
      </c>
      <c r="D33" s="190">
        <v>3051.7127999999998</v>
      </c>
      <c r="E33" s="190">
        <v>32.805297500671863</v>
      </c>
      <c r="F33" s="38"/>
      <c r="G33" s="38"/>
      <c r="H33" s="38"/>
      <c r="I33" s="38"/>
      <c r="J33" s="49"/>
    </row>
    <row r="34" spans="1:10">
      <c r="A34" s="122">
        <v>149.999</v>
      </c>
      <c r="B34" s="123">
        <v>7.3</v>
      </c>
      <c r="C34" s="123">
        <v>-0.57459999999999978</v>
      </c>
      <c r="D34" s="191">
        <v>3452.7127999999998</v>
      </c>
      <c r="E34" s="191">
        <v>37.115966675624833</v>
      </c>
      <c r="F34" s="38"/>
      <c r="G34" s="38"/>
      <c r="H34" s="38"/>
      <c r="I34" s="38"/>
      <c r="J34" s="49"/>
    </row>
    <row r="35" spans="1:10">
      <c r="A35" s="124">
        <v>175.00076666666666</v>
      </c>
      <c r="B35" s="125">
        <v>8.5395999999999983</v>
      </c>
      <c r="C35" s="125">
        <v>-0.72019999999999973</v>
      </c>
      <c r="D35" s="192">
        <v>3790.0128</v>
      </c>
      <c r="E35" s="192">
        <v>40.741873689868314</v>
      </c>
      <c r="F35" s="38"/>
      <c r="G35" s="38"/>
      <c r="H35" s="38"/>
      <c r="I35" s="38"/>
      <c r="J35" s="49"/>
    </row>
    <row r="36" spans="1:10">
      <c r="A36" s="126">
        <v>200.00230000000002</v>
      </c>
      <c r="B36" s="127">
        <v>9.7485999999999997</v>
      </c>
      <c r="C36" s="127">
        <v>-0.88189999999999991</v>
      </c>
      <c r="D36" s="193">
        <v>4047.0128</v>
      </c>
      <c r="E36" s="193">
        <v>43.504571889277081</v>
      </c>
      <c r="F36" s="38"/>
      <c r="G36" s="38"/>
      <c r="H36" s="38"/>
      <c r="I36" s="38"/>
      <c r="J36" s="49"/>
    </row>
    <row r="37" spans="1:10">
      <c r="A37" s="128">
        <v>224.99968333333334</v>
      </c>
      <c r="B37" s="129">
        <v>10.994599999999998</v>
      </c>
      <c r="C37" s="129">
        <v>-1.0658999999999996</v>
      </c>
      <c r="D37" s="194">
        <v>4260.9128000000001</v>
      </c>
      <c r="E37" s="194">
        <v>45.803953775866702</v>
      </c>
      <c r="F37" s="38"/>
      <c r="G37" s="38"/>
      <c r="H37" s="38"/>
      <c r="I37" s="38"/>
      <c r="J37" s="49"/>
    </row>
    <row r="38" spans="1:10">
      <c r="A38" s="130">
        <v>250.00123333333335</v>
      </c>
      <c r="B38" s="131">
        <v>12.2296</v>
      </c>
      <c r="C38" s="131">
        <v>-1.2323999999999997</v>
      </c>
      <c r="D38" s="195">
        <v>4454.2128000000002</v>
      </c>
      <c r="E38" s="195">
        <v>47.881889814565987</v>
      </c>
      <c r="F38" s="38"/>
      <c r="G38" s="38"/>
      <c r="H38" s="38"/>
      <c r="I38" s="38"/>
      <c r="J38" s="49"/>
    </row>
    <row r="39" spans="1:10">
      <c r="A39" s="132">
        <v>275.00273333333337</v>
      </c>
      <c r="B39" s="133">
        <v>13.467599999999999</v>
      </c>
      <c r="C39" s="133">
        <v>-1.4291999999999998</v>
      </c>
      <c r="D39" s="196">
        <v>4610.5127999999995</v>
      </c>
      <c r="E39" s="196">
        <v>49.562083310937915</v>
      </c>
      <c r="F39" s="38"/>
      <c r="G39" s="38"/>
      <c r="H39" s="38"/>
      <c r="I39" s="38"/>
      <c r="J39" s="49"/>
    </row>
    <row r="40" spans="1:10">
      <c r="A40" s="134">
        <v>300.00006666666667</v>
      </c>
      <c r="B40" s="135">
        <v>14.7006</v>
      </c>
      <c r="C40" s="135">
        <v>-1.6163999999999998</v>
      </c>
      <c r="D40" s="197">
        <v>4733.9128000000001</v>
      </c>
      <c r="E40" s="197">
        <v>50.888608438591781</v>
      </c>
      <c r="F40" s="38"/>
      <c r="G40" s="38"/>
      <c r="H40" s="38"/>
      <c r="I40" s="38"/>
    </row>
    <row r="41" spans="1:10">
      <c r="A41" s="136">
        <v>325.00155000000001</v>
      </c>
      <c r="B41" s="137">
        <v>15.927599999999998</v>
      </c>
      <c r="C41" s="137">
        <v>-1.8036999999999999</v>
      </c>
      <c r="D41" s="198">
        <v>4859.3127999999997</v>
      </c>
      <c r="E41" s="198">
        <v>52.236633163128189</v>
      </c>
      <c r="F41" s="38"/>
      <c r="G41" s="38"/>
      <c r="H41" s="38"/>
      <c r="I41" s="38"/>
    </row>
    <row r="42" spans="1:10">
      <c r="A42" s="138">
        <v>349.99888333333337</v>
      </c>
      <c r="B42" s="139">
        <v>17.1646</v>
      </c>
      <c r="C42" s="139">
        <v>-2.0149999999999997</v>
      </c>
      <c r="D42" s="199">
        <v>4939.5127999999995</v>
      </c>
      <c r="E42" s="199">
        <v>53.098766998118776</v>
      </c>
      <c r="F42" s="38"/>
      <c r="G42" s="38"/>
      <c r="H42" s="38"/>
      <c r="I42" s="38"/>
    </row>
    <row r="43" spans="1:10">
      <c r="A43" s="140">
        <v>375.00040000000001</v>
      </c>
      <c r="B43" s="141">
        <v>18.390599999999999</v>
      </c>
      <c r="C43" s="141">
        <v>-2.2229999999999999</v>
      </c>
      <c r="D43" s="200">
        <v>5027.9128000000001</v>
      </c>
      <c r="E43" s="200">
        <v>54.04904918032787</v>
      </c>
      <c r="F43" s="38"/>
      <c r="G43" s="38"/>
      <c r="H43" s="38"/>
      <c r="I43" s="38"/>
    </row>
    <row r="44" spans="1:10">
      <c r="A44" s="142">
        <v>400.00188333333335</v>
      </c>
      <c r="B44" s="143">
        <v>19.6356</v>
      </c>
      <c r="C44" s="143">
        <v>-2.3990499999999999</v>
      </c>
      <c r="D44" s="201">
        <v>5176.0127999999995</v>
      </c>
      <c r="E44" s="201">
        <v>55.641094329481319</v>
      </c>
      <c r="F44" s="38"/>
      <c r="G44" s="38"/>
      <c r="H44" s="38"/>
      <c r="I44" s="38"/>
    </row>
    <row r="45" spans="1:10">
      <c r="A45" s="144">
        <v>424.99921666666671</v>
      </c>
      <c r="B45" s="145">
        <v>20.871600000000001</v>
      </c>
      <c r="C45" s="145">
        <v>-2.5718999999999999</v>
      </c>
      <c r="D45" s="202">
        <v>5213.0127999999995</v>
      </c>
      <c r="E45" s="202">
        <v>56.038836871808648</v>
      </c>
      <c r="F45" s="38"/>
      <c r="G45" s="38"/>
      <c r="H45" s="38"/>
      <c r="I45" s="38"/>
    </row>
    <row r="46" spans="1:10">
      <c r="A46" s="146">
        <v>450.00071666666668</v>
      </c>
      <c r="B46" s="147">
        <v>22.114599999999999</v>
      </c>
      <c r="C46" s="147">
        <v>-2.7607499999999998</v>
      </c>
      <c r="D46" s="203">
        <v>5235.6127999999999</v>
      </c>
      <c r="E46" s="203">
        <v>56.28178231658157</v>
      </c>
      <c r="F46" s="38"/>
      <c r="G46" s="38"/>
      <c r="H46" s="38"/>
      <c r="I46" s="38"/>
    </row>
    <row r="47" spans="1:10">
      <c r="A47" s="148">
        <v>475.00226666666669</v>
      </c>
      <c r="B47" s="149">
        <v>23.351599999999998</v>
      </c>
      <c r="C47" s="149">
        <v>-2.9399899999999999</v>
      </c>
      <c r="D47" s="204">
        <v>5223.3127999999997</v>
      </c>
      <c r="E47" s="204">
        <v>56.149559795753824</v>
      </c>
      <c r="F47" s="38"/>
      <c r="G47" s="38"/>
      <c r="H47" s="38"/>
      <c r="I47" s="38"/>
    </row>
    <row r="48" spans="1:10">
      <c r="A48" s="150">
        <v>499.99960000000004</v>
      </c>
      <c r="B48" s="151">
        <v>24.589600000000001</v>
      </c>
      <c r="C48" s="151">
        <v>-3.1000299999999998</v>
      </c>
      <c r="D48" s="205">
        <v>5293.2128000000002</v>
      </c>
      <c r="E48" s="205">
        <v>56.900970706799249</v>
      </c>
      <c r="F48" s="38"/>
      <c r="G48" s="38"/>
      <c r="H48" s="38"/>
      <c r="I48" s="38"/>
    </row>
    <row r="49" spans="1:9">
      <c r="A49" s="152">
        <v>550.00270000000012</v>
      </c>
      <c r="B49" s="153">
        <v>27.054600000000001</v>
      </c>
      <c r="C49" s="153">
        <v>-3.3721049999999999</v>
      </c>
      <c r="D49" s="206">
        <v>5305.6127999999999</v>
      </c>
      <c r="E49" s="206">
        <v>57.034268207471108</v>
      </c>
      <c r="F49" s="38"/>
      <c r="G49" s="38"/>
      <c r="H49" s="38"/>
      <c r="I49" s="38"/>
    </row>
    <row r="50" spans="1:9">
      <c r="A50" s="154">
        <v>600.0016333333333</v>
      </c>
      <c r="B50" s="155">
        <v>29.517599999999998</v>
      </c>
      <c r="C50" s="155">
        <v>-3.6473799999999996</v>
      </c>
      <c r="D50" s="207">
        <v>5301.4128000000001</v>
      </c>
      <c r="E50" s="207">
        <v>56.989119054017742</v>
      </c>
      <c r="F50" s="38"/>
      <c r="G50" s="38"/>
      <c r="H50" s="38"/>
      <c r="I50" s="38"/>
    </row>
    <row r="51" spans="1:9">
      <c r="A51" s="156">
        <v>650.00046666666663</v>
      </c>
      <c r="B51" s="157">
        <v>32.009599999999999</v>
      </c>
      <c r="C51" s="157">
        <v>-3.9178499999999996</v>
      </c>
      <c r="D51" s="208">
        <v>5219.2128000000002</v>
      </c>
      <c r="E51" s="208">
        <v>56.105485622144592</v>
      </c>
      <c r="F51" s="38"/>
      <c r="G51" s="38"/>
      <c r="H51" s="38"/>
      <c r="I51" s="38"/>
    </row>
    <row r="52" spans="1:9">
      <c r="A52" s="158">
        <v>699.99931666666669</v>
      </c>
      <c r="B52" s="159">
        <v>34.467599999999997</v>
      </c>
      <c r="C52" s="159">
        <v>-4.1467099999999997</v>
      </c>
      <c r="D52" s="209">
        <v>5231.5127999999995</v>
      </c>
      <c r="E52" s="209">
        <v>56.237708142972323</v>
      </c>
      <c r="F52" s="38"/>
      <c r="G52" s="38"/>
      <c r="H52" s="38"/>
      <c r="I52" s="38"/>
    </row>
    <row r="53" spans="1:9">
      <c r="A53" s="160">
        <v>750.00229999999999</v>
      </c>
      <c r="B53" s="161">
        <v>36.939599999999999</v>
      </c>
      <c r="C53" s="161">
        <v>-4.3723999999999998</v>
      </c>
      <c r="D53" s="210">
        <v>5122.5127999999995</v>
      </c>
      <c r="E53" s="210">
        <v>55.065980112872886</v>
      </c>
      <c r="F53" s="38"/>
      <c r="G53" s="38"/>
      <c r="H53" s="38"/>
      <c r="I53" s="38"/>
    </row>
    <row r="54" spans="1:9">
      <c r="A54" s="162">
        <v>800.00111666666669</v>
      </c>
      <c r="B54" s="163">
        <v>39.400599999999997</v>
      </c>
      <c r="C54" s="163">
        <v>-4.5964</v>
      </c>
      <c r="D54" s="211">
        <v>5085.5127999999995</v>
      </c>
      <c r="E54" s="211">
        <v>54.668237570545557</v>
      </c>
      <c r="F54" s="38"/>
      <c r="G54" s="38"/>
      <c r="H54" s="38"/>
      <c r="I54" s="38"/>
    </row>
    <row r="55" spans="1:9">
      <c r="A55" s="164">
        <v>849.99995000000001</v>
      </c>
      <c r="B55" s="165">
        <v>41.880600000000001</v>
      </c>
      <c r="C55" s="165">
        <v>-4.7740999999999998</v>
      </c>
      <c r="D55" s="212">
        <v>4974.5127999999995</v>
      </c>
      <c r="E55" s="212">
        <v>53.475009943563556</v>
      </c>
      <c r="F55" s="38"/>
      <c r="G55" s="38"/>
      <c r="H55" s="38"/>
      <c r="I55" s="38"/>
    </row>
    <row r="56" spans="1:9">
      <c r="A56" s="166">
        <v>900.00101666666671</v>
      </c>
      <c r="B56" s="167">
        <v>44.357599999999998</v>
      </c>
      <c r="C56" s="167">
        <v>-4.9772999999999996</v>
      </c>
      <c r="D56" s="213">
        <v>4768.8127999999997</v>
      </c>
      <c r="E56" s="213">
        <v>51.263776404192427</v>
      </c>
      <c r="F56" s="38"/>
      <c r="G56" s="38"/>
      <c r="H56" s="38"/>
      <c r="I56" s="38"/>
    </row>
    <row r="57" spans="1:9">
      <c r="A57" s="168">
        <v>949.9998833333334</v>
      </c>
      <c r="B57" s="169">
        <v>46.825600000000001</v>
      </c>
      <c r="C57" s="169">
        <v>-5.1357999999999997</v>
      </c>
      <c r="D57" s="214">
        <v>4836.7128000000002</v>
      </c>
      <c r="E57" s="214">
        <v>51.993687718355282</v>
      </c>
      <c r="F57" s="38"/>
      <c r="G57" s="38"/>
      <c r="H57" s="38"/>
      <c r="I57" s="38"/>
    </row>
    <row r="58" spans="1:9">
      <c r="A58" s="215">
        <v>999.99886666666669</v>
      </c>
      <c r="B58" s="216">
        <v>49.2956</v>
      </c>
      <c r="C58" s="216">
        <v>-5.2509999999999994</v>
      </c>
      <c r="D58" s="217">
        <v>4838.7128000000002</v>
      </c>
      <c r="E58" s="217">
        <v>52.015187315237846</v>
      </c>
      <c r="F58" s="50"/>
      <c r="G58" s="50"/>
      <c r="H58" s="50"/>
      <c r="I58" s="50"/>
    </row>
  </sheetData>
  <mergeCells count="10">
    <mergeCell ref="E11:G11"/>
    <mergeCell ref="C3:F3"/>
    <mergeCell ref="C2:G2"/>
    <mergeCell ref="C1:I1"/>
    <mergeCell ref="C4:I4"/>
    <mergeCell ref="A6:C6"/>
    <mergeCell ref="F6:H6"/>
    <mergeCell ref="G9:H9"/>
    <mergeCell ref="A10:B10"/>
    <mergeCell ref="G10:H1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topLeftCell="A9" workbookViewId="0">
      <selection activeCell="T19" sqref="T19"/>
    </sheetView>
  </sheetViews>
  <sheetFormatPr defaultRowHeight="15"/>
  <cols>
    <col min="1" max="2" width="9.140625" style="36"/>
    <col min="3" max="3" width="9.5703125" style="36" bestFit="1" customWidth="1"/>
    <col min="4" max="4" width="10.28515625" style="36" customWidth="1"/>
    <col min="5" max="5" width="11.7109375" style="36" customWidth="1"/>
    <col min="6" max="6" width="12.42578125" style="36" bestFit="1" customWidth="1"/>
    <col min="7" max="7" width="12.5703125" style="36" bestFit="1" customWidth="1"/>
    <col min="8" max="8" width="11.5703125" style="36" customWidth="1"/>
    <col min="9" max="9" width="4.140625" style="36" customWidth="1"/>
    <col min="10" max="10" width="17.5703125" style="36" customWidth="1"/>
    <col min="11" max="16384" width="9.140625" style="36"/>
  </cols>
  <sheetData>
    <row r="1" spans="1:23" ht="19.5" customHeight="1">
      <c r="A1" s="224" t="s">
        <v>70</v>
      </c>
      <c r="B1" s="224"/>
      <c r="C1" s="224"/>
      <c r="D1" s="224"/>
      <c r="E1" s="224"/>
      <c r="F1" s="224"/>
      <c r="G1" s="224"/>
      <c r="H1" s="224"/>
      <c r="I1" s="47"/>
    </row>
    <row r="2" spans="1:23" ht="19.5">
      <c r="A2" s="225" t="s">
        <v>71</v>
      </c>
      <c r="B2" s="225"/>
      <c r="C2" s="221" t="s">
        <v>72</v>
      </c>
      <c r="D2" s="221"/>
      <c r="E2" s="221"/>
      <c r="F2" s="221"/>
      <c r="G2" s="221"/>
      <c r="H2" s="221"/>
      <c r="I2" s="48"/>
    </row>
    <row r="3" spans="1:23" ht="19.5">
      <c r="A3" s="225" t="s">
        <v>73</v>
      </c>
      <c r="B3" s="225"/>
      <c r="C3" s="225"/>
      <c r="D3" s="51">
        <v>2.8</v>
      </c>
      <c r="E3" s="225" t="s">
        <v>0</v>
      </c>
      <c r="F3" s="225"/>
      <c r="G3" s="221" t="s">
        <v>74</v>
      </c>
      <c r="H3" s="221"/>
      <c r="I3" s="48"/>
    </row>
    <row r="4" spans="1:23" ht="19.5">
      <c r="A4" s="38" t="s">
        <v>75</v>
      </c>
      <c r="B4" s="38"/>
      <c r="C4" s="38"/>
      <c r="D4" s="38"/>
      <c r="E4" s="38" t="s">
        <v>76</v>
      </c>
      <c r="F4" s="221" t="s">
        <v>117</v>
      </c>
      <c r="G4" s="221"/>
      <c r="H4" s="221"/>
      <c r="I4" s="48"/>
    </row>
    <row r="5" spans="1:23" ht="19.5">
      <c r="A5" s="225" t="s">
        <v>77</v>
      </c>
      <c r="B5" s="225"/>
      <c r="C5" s="225"/>
      <c r="D5" s="67">
        <v>78</v>
      </c>
      <c r="E5" s="38" t="s">
        <v>78</v>
      </c>
      <c r="F5" s="38"/>
      <c r="G5" s="38"/>
      <c r="H5" s="38"/>
      <c r="I5" s="38"/>
    </row>
    <row r="6" spans="1:23" ht="19.5">
      <c r="A6" s="225" t="s">
        <v>79</v>
      </c>
      <c r="B6" s="225"/>
      <c r="C6" s="225"/>
      <c r="D6" s="67">
        <v>15</v>
      </c>
      <c r="E6" s="38" t="s">
        <v>80</v>
      </c>
      <c r="F6" s="226"/>
      <c r="G6" s="226"/>
      <c r="H6" s="226"/>
      <c r="I6" s="38"/>
    </row>
    <row r="7" spans="1:23" ht="19.5">
      <c r="A7" s="225" t="s">
        <v>81</v>
      </c>
      <c r="B7" s="225"/>
      <c r="C7" s="225"/>
      <c r="D7" s="67">
        <v>7</v>
      </c>
      <c r="E7" s="226"/>
      <c r="F7" s="226"/>
      <c r="G7" s="226"/>
      <c r="H7" s="226"/>
      <c r="I7" s="38"/>
    </row>
    <row r="8" spans="1:23" ht="19.5">
      <c r="A8" s="225" t="s">
        <v>89</v>
      </c>
      <c r="B8" s="225"/>
      <c r="C8" s="225"/>
      <c r="D8" s="225"/>
      <c r="E8" s="225"/>
      <c r="F8" s="225"/>
      <c r="G8" s="225"/>
      <c r="H8" s="225"/>
      <c r="I8" s="47"/>
    </row>
    <row r="9" spans="1:23" ht="19.5">
      <c r="A9" s="61" t="s">
        <v>96</v>
      </c>
      <c r="B9" s="61"/>
      <c r="C9" s="61"/>
      <c r="D9" s="61"/>
      <c r="E9" s="61"/>
      <c r="F9" s="61"/>
      <c r="G9" s="61"/>
      <c r="H9" s="61"/>
      <c r="I9" s="40"/>
    </row>
    <row r="10" spans="1:23" ht="19.5">
      <c r="A10" s="224" t="s">
        <v>82</v>
      </c>
      <c r="B10" s="224"/>
      <c r="C10" s="224"/>
      <c r="D10" s="63"/>
      <c r="E10" s="37"/>
      <c r="F10" s="37"/>
      <c r="G10" s="37"/>
      <c r="H10" s="37"/>
      <c r="I10" s="38"/>
    </row>
    <row r="11" spans="1:23" ht="19.5">
      <c r="A11" s="225" t="s">
        <v>83</v>
      </c>
      <c r="B11" s="225"/>
      <c r="C11" s="225"/>
      <c r="D11" s="62"/>
      <c r="E11" s="38"/>
      <c r="F11" s="41" t="s">
        <v>93</v>
      </c>
      <c r="G11" s="41"/>
      <c r="H11" s="41"/>
      <c r="I11" s="41"/>
    </row>
    <row r="12" spans="1:23" ht="21">
      <c r="A12" s="62" t="s">
        <v>92</v>
      </c>
      <c r="B12" s="62"/>
      <c r="C12" s="62"/>
      <c r="D12" s="62"/>
      <c r="E12" s="38"/>
      <c r="F12" s="42">
        <v>2123</v>
      </c>
      <c r="G12" s="41"/>
      <c r="H12" s="41"/>
      <c r="I12" s="41"/>
      <c r="L12" s="38">
        <v>0</v>
      </c>
      <c r="M12" s="38">
        <v>0.5</v>
      </c>
      <c r="N12" s="38">
        <v>1</v>
      </c>
      <c r="O12" s="38">
        <v>1.5</v>
      </c>
      <c r="P12" s="38">
        <v>2</v>
      </c>
      <c r="Q12" s="39">
        <v>2.5</v>
      </c>
      <c r="R12" s="38">
        <v>3</v>
      </c>
      <c r="S12" s="38">
        <v>4</v>
      </c>
      <c r="T12" s="38">
        <v>5</v>
      </c>
      <c r="U12" s="38">
        <v>7.5</v>
      </c>
      <c r="V12" s="38">
        <v>10</v>
      </c>
      <c r="W12" s="39">
        <v>12.5</v>
      </c>
    </row>
    <row r="13" spans="1:23" ht="20.25">
      <c r="A13" s="225" t="s">
        <v>91</v>
      </c>
      <c r="B13" s="225"/>
      <c r="C13" s="225"/>
      <c r="D13" s="62"/>
      <c r="E13" s="38"/>
      <c r="F13" s="42">
        <v>6802</v>
      </c>
      <c r="G13" s="42"/>
      <c r="H13" s="42"/>
      <c r="I13" s="42"/>
      <c r="L13" s="54">
        <v>0</v>
      </c>
      <c r="M13" s="54">
        <v>0.63749999999999996</v>
      </c>
      <c r="N13" s="54">
        <v>1.2250000000000001</v>
      </c>
      <c r="O13" s="54">
        <v>1.6375</v>
      </c>
      <c r="P13" s="54">
        <v>1.9875</v>
      </c>
      <c r="Q13" s="55">
        <v>2.2875000000000001</v>
      </c>
      <c r="R13" s="49">
        <v>2.5585200000000001</v>
      </c>
      <c r="S13" s="49">
        <v>3.0158399999999999</v>
      </c>
      <c r="T13" s="49">
        <v>3.4113599999999997</v>
      </c>
      <c r="U13" s="49">
        <v>4.2023999999999999</v>
      </c>
      <c r="V13" s="49">
        <v>4.8327600000000004</v>
      </c>
      <c r="W13" s="49">
        <v>5.4260399999999995</v>
      </c>
    </row>
    <row r="14" spans="1:23" ht="20.25">
      <c r="A14" s="47" t="s">
        <v>94</v>
      </c>
      <c r="B14" s="47"/>
      <c r="C14" s="47"/>
      <c r="D14" s="47"/>
      <c r="E14" s="47"/>
      <c r="F14" s="42">
        <v>11228.9</v>
      </c>
      <c r="G14" s="42"/>
      <c r="H14" s="42"/>
      <c r="I14" s="42"/>
    </row>
    <row r="15" spans="1:23" ht="21">
      <c r="A15" s="220" t="s">
        <v>84</v>
      </c>
      <c r="B15" s="220"/>
      <c r="C15" s="220"/>
      <c r="D15" s="61"/>
      <c r="E15" s="50"/>
      <c r="F15" s="52">
        <f>(F14-F13)/F12</f>
        <v>2.0852096090438059</v>
      </c>
      <c r="G15" s="52"/>
      <c r="H15" s="52"/>
      <c r="I15" s="43"/>
    </row>
    <row r="16" spans="1:23">
      <c r="A16" s="224" t="s">
        <v>106</v>
      </c>
      <c r="B16" s="224"/>
      <c r="C16" s="224"/>
      <c r="D16" s="63"/>
      <c r="E16" s="37"/>
      <c r="F16" s="65" t="s">
        <v>102</v>
      </c>
      <c r="G16" s="227" t="s">
        <v>104</v>
      </c>
      <c r="H16" s="227"/>
      <c r="I16" s="38"/>
    </row>
    <row r="17" spans="1:9" ht="15.75">
      <c r="A17" s="226"/>
      <c r="B17" s="228"/>
      <c r="C17" s="228"/>
      <c r="D17" s="62"/>
      <c r="E17" s="38"/>
      <c r="F17" s="64" t="s">
        <v>103</v>
      </c>
      <c r="G17" s="64" t="s">
        <v>105</v>
      </c>
      <c r="H17" s="64" t="s">
        <v>111</v>
      </c>
      <c r="I17" s="38"/>
    </row>
    <row r="18" spans="1:9" ht="19.5">
      <c r="A18" s="225" t="s">
        <v>90</v>
      </c>
      <c r="B18" s="225"/>
      <c r="C18" s="225"/>
      <c r="D18" s="62"/>
      <c r="E18" s="38"/>
      <c r="F18" s="41">
        <v>42</v>
      </c>
      <c r="G18" s="41">
        <v>45</v>
      </c>
      <c r="H18" s="41">
        <v>61</v>
      </c>
      <c r="I18" s="44"/>
    </row>
    <row r="19" spans="1:9" ht="19.5">
      <c r="A19" s="225" t="s">
        <v>85</v>
      </c>
      <c r="B19" s="225"/>
      <c r="C19" s="225"/>
      <c r="D19" s="62"/>
      <c r="E19" s="38"/>
      <c r="F19" s="43">
        <v>31.67</v>
      </c>
      <c r="G19" s="43">
        <v>73.67</v>
      </c>
      <c r="H19" s="43">
        <v>82.13</v>
      </c>
      <c r="I19" s="45"/>
    </row>
    <row r="20" spans="1:9" ht="19.5">
      <c r="A20" s="225" t="s">
        <v>86</v>
      </c>
      <c r="B20" s="225"/>
      <c r="C20" s="225"/>
      <c r="D20" s="62"/>
      <c r="E20" s="38"/>
      <c r="F20" s="43">
        <v>126.23</v>
      </c>
      <c r="G20" s="43">
        <v>1053.4000000000001</v>
      </c>
      <c r="H20" s="43">
        <v>3621.4</v>
      </c>
      <c r="I20" s="45"/>
    </row>
    <row r="21" spans="1:9" ht="19.5">
      <c r="A21" s="225" t="s">
        <v>87</v>
      </c>
      <c r="B21" s="225"/>
      <c r="C21" s="225"/>
      <c r="D21" s="62"/>
      <c r="E21" s="38"/>
      <c r="F21" s="43">
        <v>112.32</v>
      </c>
      <c r="G21" s="43">
        <v>882.3</v>
      </c>
      <c r="H21" s="43">
        <v>3015.4</v>
      </c>
      <c r="I21" s="45"/>
    </row>
    <row r="22" spans="1:9" ht="19.5">
      <c r="A22" s="220" t="s">
        <v>107</v>
      </c>
      <c r="B22" s="220"/>
      <c r="C22" s="220"/>
      <c r="D22" s="61"/>
      <c r="E22" s="50"/>
      <c r="F22" s="53">
        <f>100*(F20-F21)/(F21-F19)</f>
        <v>17.247365158090531</v>
      </c>
      <c r="G22" s="53">
        <f t="shared" ref="G22:H22" si="0">100*(G20-G21)/(G21-G19)</f>
        <v>21.15924464835588</v>
      </c>
      <c r="H22" s="53">
        <f t="shared" si="0"/>
        <v>20.659536967275429</v>
      </c>
      <c r="I22" s="45"/>
    </row>
    <row r="23" spans="1:9" ht="7.5" customHeight="1">
      <c r="A23" s="38"/>
      <c r="B23" s="38"/>
      <c r="C23" s="38"/>
      <c r="D23" s="38"/>
      <c r="E23" s="38"/>
      <c r="F23" s="64"/>
      <c r="G23" s="38"/>
      <c r="H23" s="38"/>
      <c r="I23" s="38"/>
    </row>
    <row r="24" spans="1:9" ht="21">
      <c r="A24" s="38" t="s">
        <v>88</v>
      </c>
      <c r="B24" s="38"/>
      <c r="C24" s="38"/>
      <c r="D24" s="38"/>
      <c r="E24" s="38"/>
      <c r="F24" s="73">
        <f>F15/(1+F22/100)</f>
        <v>1.7784703359706315</v>
      </c>
      <c r="G24" s="45"/>
      <c r="H24" s="45"/>
      <c r="I24" s="45"/>
    </row>
    <row r="25" spans="1:9" ht="20.25">
      <c r="A25" s="220" t="s">
        <v>108</v>
      </c>
      <c r="B25" s="220"/>
      <c r="C25" s="220"/>
      <c r="D25" s="50"/>
      <c r="E25" s="50"/>
      <c r="F25" s="76">
        <f>(F14-F13)/(1+F22/100)</f>
        <v>3775.6925232656504</v>
      </c>
      <c r="G25" s="50"/>
      <c r="H25" s="50"/>
      <c r="I25" s="38"/>
    </row>
    <row r="26" spans="1:9">
      <c r="A26" s="37" t="s">
        <v>97</v>
      </c>
      <c r="B26" s="37"/>
      <c r="C26" s="37"/>
      <c r="D26" s="37"/>
      <c r="E26" s="37"/>
      <c r="F26" s="37"/>
      <c r="G26" s="37" t="s">
        <v>114</v>
      </c>
      <c r="H26" s="37"/>
      <c r="I26" s="38"/>
    </row>
    <row r="27" spans="1:9" ht="20.25">
      <c r="A27" s="62" t="s">
        <v>95</v>
      </c>
      <c r="B27" s="62"/>
      <c r="C27" s="62"/>
      <c r="D27" s="62"/>
      <c r="E27" s="38"/>
      <c r="F27" s="75">
        <v>11228.9</v>
      </c>
      <c r="G27" s="221" t="s">
        <v>115</v>
      </c>
      <c r="H27" s="221"/>
      <c r="I27" s="38"/>
    </row>
    <row r="28" spans="1:9" ht="20.25">
      <c r="A28" s="62" t="s">
        <v>98</v>
      </c>
      <c r="B28" s="62"/>
      <c r="C28" s="62"/>
      <c r="D28" s="62"/>
      <c r="E28" s="38"/>
      <c r="F28" s="74">
        <v>11276.4</v>
      </c>
      <c r="G28" s="67" t="s">
        <v>116</v>
      </c>
      <c r="H28" s="67"/>
      <c r="I28" s="38"/>
    </row>
    <row r="29" spans="1:9" ht="20.25">
      <c r="A29" s="38" t="s">
        <v>99</v>
      </c>
      <c r="B29" s="38"/>
      <c r="C29" s="38"/>
      <c r="D29" s="38"/>
      <c r="E29" s="38"/>
      <c r="F29" s="74">
        <v>117</v>
      </c>
      <c r="G29" s="67"/>
      <c r="H29" s="67"/>
      <c r="I29" s="38"/>
    </row>
    <row r="30" spans="1:9" ht="19.5">
      <c r="A30" s="38" t="s">
        <v>100</v>
      </c>
      <c r="B30" s="38"/>
      <c r="C30" s="38"/>
      <c r="D30" s="38"/>
      <c r="E30" s="38"/>
      <c r="F30" s="74">
        <v>4.5</v>
      </c>
      <c r="G30" s="67"/>
      <c r="H30" s="67"/>
      <c r="I30" s="38"/>
    </row>
    <row r="31" spans="1:9" ht="19.5">
      <c r="A31" s="50" t="s">
        <v>101</v>
      </c>
      <c r="B31" s="50"/>
      <c r="C31" s="50"/>
      <c r="D31" s="50"/>
      <c r="E31" s="50"/>
      <c r="F31" s="76">
        <f>F30*100/F29</f>
        <v>3.8461538461538463</v>
      </c>
      <c r="G31" s="66"/>
      <c r="H31" s="66"/>
      <c r="I31" s="38"/>
    </row>
    <row r="32" spans="1:9">
      <c r="A32" s="38" t="s">
        <v>113</v>
      </c>
      <c r="B32" s="38"/>
      <c r="C32" s="38"/>
      <c r="D32" s="38"/>
      <c r="E32" s="38"/>
      <c r="F32" s="38"/>
      <c r="G32" s="38"/>
      <c r="H32" s="38"/>
      <c r="I32" s="38"/>
    </row>
    <row r="33" spans="1:9" ht="19.5">
      <c r="A33" s="38" t="s">
        <v>109</v>
      </c>
      <c r="B33" s="38"/>
      <c r="C33" s="44">
        <v>0</v>
      </c>
      <c r="D33" s="44">
        <v>0.5</v>
      </c>
      <c r="E33" s="44">
        <v>1</v>
      </c>
      <c r="F33" s="44">
        <v>1.5</v>
      </c>
      <c r="G33" s="44">
        <v>2</v>
      </c>
      <c r="H33" s="44">
        <v>2.5</v>
      </c>
      <c r="I33" s="38"/>
    </row>
    <row r="34" spans="1:9" ht="19.5">
      <c r="A34" s="225" t="s">
        <v>112</v>
      </c>
      <c r="B34" s="225"/>
      <c r="C34" s="44">
        <v>0</v>
      </c>
      <c r="D34" s="44">
        <v>51</v>
      </c>
      <c r="E34" s="44">
        <v>98</v>
      </c>
      <c r="F34" s="44">
        <v>131</v>
      </c>
      <c r="G34" s="44">
        <v>159</v>
      </c>
      <c r="H34" s="44">
        <v>183</v>
      </c>
      <c r="I34" s="38"/>
    </row>
    <row r="35" spans="1:9" ht="19.5">
      <c r="A35" s="225" t="s">
        <v>110</v>
      </c>
      <c r="B35" s="225"/>
      <c r="C35" s="45">
        <f>C34*12.5/1000</f>
        <v>0</v>
      </c>
      <c r="D35" s="45">
        <f t="shared" ref="D35:H35" si="1">D34*12.5/1000</f>
        <v>0.63749999999999996</v>
      </c>
      <c r="E35" s="45">
        <f t="shared" si="1"/>
        <v>1.2250000000000001</v>
      </c>
      <c r="F35" s="45">
        <f t="shared" si="1"/>
        <v>1.6375</v>
      </c>
      <c r="G35" s="45">
        <f t="shared" si="1"/>
        <v>1.9875</v>
      </c>
      <c r="H35" s="45">
        <f t="shared" si="1"/>
        <v>2.2875000000000001</v>
      </c>
    </row>
    <row r="36" spans="1:9" ht="19.5">
      <c r="A36" s="38"/>
      <c r="B36" s="38"/>
      <c r="C36" s="44"/>
      <c r="D36" s="44"/>
      <c r="E36" s="44"/>
      <c r="F36" s="44"/>
      <c r="G36" s="44"/>
      <c r="H36" s="44"/>
    </row>
    <row r="37" spans="1:9" ht="19.5">
      <c r="A37" s="38" t="s">
        <v>109</v>
      </c>
      <c r="B37" s="38"/>
      <c r="C37" s="44">
        <v>3</v>
      </c>
      <c r="D37" s="44">
        <v>4</v>
      </c>
      <c r="E37" s="44">
        <v>5</v>
      </c>
      <c r="F37" s="44">
        <v>7.5</v>
      </c>
      <c r="G37" s="44">
        <v>10</v>
      </c>
      <c r="H37" s="44">
        <v>12.5</v>
      </c>
    </row>
    <row r="38" spans="1:9" ht="19.5">
      <c r="A38" s="225" t="s">
        <v>112</v>
      </c>
      <c r="B38" s="225"/>
      <c r="C38" s="44">
        <v>207</v>
      </c>
      <c r="D38" s="44">
        <v>244</v>
      </c>
      <c r="E38" s="44">
        <v>276</v>
      </c>
      <c r="F38" s="44">
        <v>340</v>
      </c>
      <c r="G38" s="44">
        <v>391</v>
      </c>
      <c r="H38" s="44">
        <v>439</v>
      </c>
    </row>
    <row r="39" spans="1:9" ht="19.5">
      <c r="A39" s="220" t="s">
        <v>110</v>
      </c>
      <c r="B39" s="220"/>
      <c r="C39" s="46">
        <f>C38*12.36/1000</f>
        <v>2.5585200000000001</v>
      </c>
      <c r="D39" s="46">
        <f t="shared" ref="D39:H39" si="2">D38*12.36/1000</f>
        <v>3.0158399999999999</v>
      </c>
      <c r="E39" s="46">
        <f t="shared" si="2"/>
        <v>3.4113599999999997</v>
      </c>
      <c r="F39" s="46">
        <f t="shared" si="2"/>
        <v>4.2023999999999999</v>
      </c>
      <c r="G39" s="46">
        <f t="shared" si="2"/>
        <v>4.8327600000000004</v>
      </c>
      <c r="H39" s="46">
        <f t="shared" si="2"/>
        <v>5.4260399999999995</v>
      </c>
    </row>
  </sheetData>
  <mergeCells count="31">
    <mergeCell ref="A34:B34"/>
    <mergeCell ref="A35:B35"/>
    <mergeCell ref="A38:B38"/>
    <mergeCell ref="A39:B39"/>
    <mergeCell ref="G27:H27"/>
    <mergeCell ref="A22:C22"/>
    <mergeCell ref="G16:H16"/>
    <mergeCell ref="A25:C25"/>
    <mergeCell ref="A1:H1"/>
    <mergeCell ref="C2:H2"/>
    <mergeCell ref="G3:H3"/>
    <mergeCell ref="F4:H4"/>
    <mergeCell ref="E7:H7"/>
    <mergeCell ref="A15:C15"/>
    <mergeCell ref="A16:C16"/>
    <mergeCell ref="A18:C18"/>
    <mergeCell ref="A19:C19"/>
    <mergeCell ref="A20:C20"/>
    <mergeCell ref="A21:C21"/>
    <mergeCell ref="A17:C17"/>
    <mergeCell ref="A10:C10"/>
    <mergeCell ref="A2:B2"/>
    <mergeCell ref="A3:C3"/>
    <mergeCell ref="E3:F3"/>
    <mergeCell ref="A11:C11"/>
    <mergeCell ref="A13:C13"/>
    <mergeCell ref="A8:H8"/>
    <mergeCell ref="A5:C5"/>
    <mergeCell ref="A6:C6"/>
    <mergeCell ref="A7:C7"/>
    <mergeCell ref="F6:H6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>
      <selection activeCell="H10" sqref="H10"/>
    </sheetView>
  </sheetViews>
  <sheetFormatPr defaultRowHeight="12.75"/>
  <cols>
    <col min="1" max="1" width="13.28515625" style="7" customWidth="1"/>
    <col min="2" max="2" width="12.5703125" style="7" customWidth="1"/>
    <col min="3" max="3" width="12.7109375" style="7" customWidth="1"/>
    <col min="4" max="4" width="13.28515625" style="7" customWidth="1"/>
    <col min="5" max="5" width="12.5703125" style="7" customWidth="1"/>
    <col min="6" max="6" width="14" style="7" customWidth="1"/>
    <col min="7" max="7" width="14.5703125" style="7" customWidth="1"/>
    <col min="8" max="8" width="12" style="7" customWidth="1"/>
    <col min="9" max="9" width="11.42578125" style="7" customWidth="1"/>
    <col min="10" max="10" width="9.140625" style="7"/>
    <col min="11" max="11" width="9" style="7" customWidth="1"/>
    <col min="12" max="255" width="9.140625" style="7"/>
    <col min="256" max="256" width="6.28515625" style="7" customWidth="1"/>
    <col min="257" max="257" width="10.85546875" style="7" customWidth="1"/>
    <col min="258" max="258" width="9.85546875" style="7" customWidth="1"/>
    <col min="259" max="261" width="9.140625" style="7"/>
    <col min="262" max="262" width="10.7109375" style="7" customWidth="1"/>
    <col min="263" max="263" width="9.140625" style="7"/>
    <col min="264" max="264" width="9.85546875" style="7" customWidth="1"/>
    <col min="265" max="265" width="11.42578125" style="7" customWidth="1"/>
    <col min="266" max="266" width="9.140625" style="7"/>
    <col min="267" max="267" width="9" style="7" customWidth="1"/>
    <col min="268" max="511" width="9.140625" style="7"/>
    <col min="512" max="512" width="6.28515625" style="7" customWidth="1"/>
    <col min="513" max="513" width="10.85546875" style="7" customWidth="1"/>
    <col min="514" max="514" width="9.85546875" style="7" customWidth="1"/>
    <col min="515" max="517" width="9.140625" style="7"/>
    <col min="518" max="518" width="10.7109375" style="7" customWidth="1"/>
    <col min="519" max="519" width="9.140625" style="7"/>
    <col min="520" max="520" width="9.85546875" style="7" customWidth="1"/>
    <col min="521" max="521" width="11.42578125" style="7" customWidth="1"/>
    <col min="522" max="522" width="9.140625" style="7"/>
    <col min="523" max="523" width="9" style="7" customWidth="1"/>
    <col min="524" max="767" width="9.140625" style="7"/>
    <col min="768" max="768" width="6.28515625" style="7" customWidth="1"/>
    <col min="769" max="769" width="10.85546875" style="7" customWidth="1"/>
    <col min="770" max="770" width="9.85546875" style="7" customWidth="1"/>
    <col min="771" max="773" width="9.140625" style="7"/>
    <col min="774" max="774" width="10.7109375" style="7" customWidth="1"/>
    <col min="775" max="775" width="9.140625" style="7"/>
    <col min="776" max="776" width="9.85546875" style="7" customWidth="1"/>
    <col min="777" max="777" width="11.42578125" style="7" customWidth="1"/>
    <col min="778" max="778" width="9.140625" style="7"/>
    <col min="779" max="779" width="9" style="7" customWidth="1"/>
    <col min="780" max="1023" width="9.140625" style="7"/>
    <col min="1024" max="1024" width="6.28515625" style="7" customWidth="1"/>
    <col min="1025" max="1025" width="10.85546875" style="7" customWidth="1"/>
    <col min="1026" max="1026" width="9.85546875" style="7" customWidth="1"/>
    <col min="1027" max="1029" width="9.140625" style="7"/>
    <col min="1030" max="1030" width="10.7109375" style="7" customWidth="1"/>
    <col min="1031" max="1031" width="9.140625" style="7"/>
    <col min="1032" max="1032" width="9.85546875" style="7" customWidth="1"/>
    <col min="1033" max="1033" width="11.42578125" style="7" customWidth="1"/>
    <col min="1034" max="1034" width="9.140625" style="7"/>
    <col min="1035" max="1035" width="9" style="7" customWidth="1"/>
    <col min="1036" max="1279" width="9.140625" style="7"/>
    <col min="1280" max="1280" width="6.28515625" style="7" customWidth="1"/>
    <col min="1281" max="1281" width="10.85546875" style="7" customWidth="1"/>
    <col min="1282" max="1282" width="9.85546875" style="7" customWidth="1"/>
    <col min="1283" max="1285" width="9.140625" style="7"/>
    <col min="1286" max="1286" width="10.7109375" style="7" customWidth="1"/>
    <col min="1287" max="1287" width="9.140625" style="7"/>
    <col min="1288" max="1288" width="9.85546875" style="7" customWidth="1"/>
    <col min="1289" max="1289" width="11.42578125" style="7" customWidth="1"/>
    <col min="1290" max="1290" width="9.140625" style="7"/>
    <col min="1291" max="1291" width="9" style="7" customWidth="1"/>
    <col min="1292" max="1535" width="9.140625" style="7"/>
    <col min="1536" max="1536" width="6.28515625" style="7" customWidth="1"/>
    <col min="1537" max="1537" width="10.85546875" style="7" customWidth="1"/>
    <col min="1538" max="1538" width="9.85546875" style="7" customWidth="1"/>
    <col min="1539" max="1541" width="9.140625" style="7"/>
    <col min="1542" max="1542" width="10.7109375" style="7" customWidth="1"/>
    <col min="1543" max="1543" width="9.140625" style="7"/>
    <col min="1544" max="1544" width="9.85546875" style="7" customWidth="1"/>
    <col min="1545" max="1545" width="11.42578125" style="7" customWidth="1"/>
    <col min="1546" max="1546" width="9.140625" style="7"/>
    <col min="1547" max="1547" width="9" style="7" customWidth="1"/>
    <col min="1548" max="1791" width="9.140625" style="7"/>
    <col min="1792" max="1792" width="6.28515625" style="7" customWidth="1"/>
    <col min="1793" max="1793" width="10.85546875" style="7" customWidth="1"/>
    <col min="1794" max="1794" width="9.85546875" style="7" customWidth="1"/>
    <col min="1795" max="1797" width="9.140625" style="7"/>
    <col min="1798" max="1798" width="10.7109375" style="7" customWidth="1"/>
    <col min="1799" max="1799" width="9.140625" style="7"/>
    <col min="1800" max="1800" width="9.85546875" style="7" customWidth="1"/>
    <col min="1801" max="1801" width="11.42578125" style="7" customWidth="1"/>
    <col min="1802" max="1802" width="9.140625" style="7"/>
    <col min="1803" max="1803" width="9" style="7" customWidth="1"/>
    <col min="1804" max="2047" width="9.140625" style="7"/>
    <col min="2048" max="2048" width="6.28515625" style="7" customWidth="1"/>
    <col min="2049" max="2049" width="10.85546875" style="7" customWidth="1"/>
    <col min="2050" max="2050" width="9.85546875" style="7" customWidth="1"/>
    <col min="2051" max="2053" width="9.140625" style="7"/>
    <col min="2054" max="2054" width="10.7109375" style="7" customWidth="1"/>
    <col min="2055" max="2055" width="9.140625" style="7"/>
    <col min="2056" max="2056" width="9.85546875" style="7" customWidth="1"/>
    <col min="2057" max="2057" width="11.42578125" style="7" customWidth="1"/>
    <col min="2058" max="2058" width="9.140625" style="7"/>
    <col min="2059" max="2059" width="9" style="7" customWidth="1"/>
    <col min="2060" max="2303" width="9.140625" style="7"/>
    <col min="2304" max="2304" width="6.28515625" style="7" customWidth="1"/>
    <col min="2305" max="2305" width="10.85546875" style="7" customWidth="1"/>
    <col min="2306" max="2306" width="9.85546875" style="7" customWidth="1"/>
    <col min="2307" max="2309" width="9.140625" style="7"/>
    <col min="2310" max="2310" width="10.7109375" style="7" customWidth="1"/>
    <col min="2311" max="2311" width="9.140625" style="7"/>
    <col min="2312" max="2312" width="9.85546875" style="7" customWidth="1"/>
    <col min="2313" max="2313" width="11.42578125" style="7" customWidth="1"/>
    <col min="2314" max="2314" width="9.140625" style="7"/>
    <col min="2315" max="2315" width="9" style="7" customWidth="1"/>
    <col min="2316" max="2559" width="9.140625" style="7"/>
    <col min="2560" max="2560" width="6.28515625" style="7" customWidth="1"/>
    <col min="2561" max="2561" width="10.85546875" style="7" customWidth="1"/>
    <col min="2562" max="2562" width="9.85546875" style="7" customWidth="1"/>
    <col min="2563" max="2565" width="9.140625" style="7"/>
    <col min="2566" max="2566" width="10.7109375" style="7" customWidth="1"/>
    <col min="2567" max="2567" width="9.140625" style="7"/>
    <col min="2568" max="2568" width="9.85546875" style="7" customWidth="1"/>
    <col min="2569" max="2569" width="11.42578125" style="7" customWidth="1"/>
    <col min="2570" max="2570" width="9.140625" style="7"/>
    <col min="2571" max="2571" width="9" style="7" customWidth="1"/>
    <col min="2572" max="2815" width="9.140625" style="7"/>
    <col min="2816" max="2816" width="6.28515625" style="7" customWidth="1"/>
    <col min="2817" max="2817" width="10.85546875" style="7" customWidth="1"/>
    <col min="2818" max="2818" width="9.85546875" style="7" customWidth="1"/>
    <col min="2819" max="2821" width="9.140625" style="7"/>
    <col min="2822" max="2822" width="10.7109375" style="7" customWidth="1"/>
    <col min="2823" max="2823" width="9.140625" style="7"/>
    <col min="2824" max="2824" width="9.85546875" style="7" customWidth="1"/>
    <col min="2825" max="2825" width="11.42578125" style="7" customWidth="1"/>
    <col min="2826" max="2826" width="9.140625" style="7"/>
    <col min="2827" max="2827" width="9" style="7" customWidth="1"/>
    <col min="2828" max="3071" width="9.140625" style="7"/>
    <col min="3072" max="3072" width="6.28515625" style="7" customWidth="1"/>
    <col min="3073" max="3073" width="10.85546875" style="7" customWidth="1"/>
    <col min="3074" max="3074" width="9.85546875" style="7" customWidth="1"/>
    <col min="3075" max="3077" width="9.140625" style="7"/>
    <col min="3078" max="3078" width="10.7109375" style="7" customWidth="1"/>
    <col min="3079" max="3079" width="9.140625" style="7"/>
    <col min="3080" max="3080" width="9.85546875" style="7" customWidth="1"/>
    <col min="3081" max="3081" width="11.42578125" style="7" customWidth="1"/>
    <col min="3082" max="3082" width="9.140625" style="7"/>
    <col min="3083" max="3083" width="9" style="7" customWidth="1"/>
    <col min="3084" max="3327" width="9.140625" style="7"/>
    <col min="3328" max="3328" width="6.28515625" style="7" customWidth="1"/>
    <col min="3329" max="3329" width="10.85546875" style="7" customWidth="1"/>
    <col min="3330" max="3330" width="9.85546875" style="7" customWidth="1"/>
    <col min="3331" max="3333" width="9.140625" style="7"/>
    <col min="3334" max="3334" width="10.7109375" style="7" customWidth="1"/>
    <col min="3335" max="3335" width="9.140625" style="7"/>
    <col min="3336" max="3336" width="9.85546875" style="7" customWidth="1"/>
    <col min="3337" max="3337" width="11.42578125" style="7" customWidth="1"/>
    <col min="3338" max="3338" width="9.140625" style="7"/>
    <col min="3339" max="3339" width="9" style="7" customWidth="1"/>
    <col min="3340" max="3583" width="9.140625" style="7"/>
    <col min="3584" max="3584" width="6.28515625" style="7" customWidth="1"/>
    <col min="3585" max="3585" width="10.85546875" style="7" customWidth="1"/>
    <col min="3586" max="3586" width="9.85546875" style="7" customWidth="1"/>
    <col min="3587" max="3589" width="9.140625" style="7"/>
    <col min="3590" max="3590" width="10.7109375" style="7" customWidth="1"/>
    <col min="3591" max="3591" width="9.140625" style="7"/>
    <col min="3592" max="3592" width="9.85546875" style="7" customWidth="1"/>
    <col min="3593" max="3593" width="11.42578125" style="7" customWidth="1"/>
    <col min="3594" max="3594" width="9.140625" style="7"/>
    <col min="3595" max="3595" width="9" style="7" customWidth="1"/>
    <col min="3596" max="3839" width="9.140625" style="7"/>
    <col min="3840" max="3840" width="6.28515625" style="7" customWidth="1"/>
    <col min="3841" max="3841" width="10.85546875" style="7" customWidth="1"/>
    <col min="3842" max="3842" width="9.85546875" style="7" customWidth="1"/>
    <col min="3843" max="3845" width="9.140625" style="7"/>
    <col min="3846" max="3846" width="10.7109375" style="7" customWidth="1"/>
    <col min="3847" max="3847" width="9.140625" style="7"/>
    <col min="3848" max="3848" width="9.85546875" style="7" customWidth="1"/>
    <col min="3849" max="3849" width="11.42578125" style="7" customWidth="1"/>
    <col min="3850" max="3850" width="9.140625" style="7"/>
    <col min="3851" max="3851" width="9" style="7" customWidth="1"/>
    <col min="3852" max="4095" width="9.140625" style="7"/>
    <col min="4096" max="4096" width="6.28515625" style="7" customWidth="1"/>
    <col min="4097" max="4097" width="10.85546875" style="7" customWidth="1"/>
    <col min="4098" max="4098" width="9.85546875" style="7" customWidth="1"/>
    <col min="4099" max="4101" width="9.140625" style="7"/>
    <col min="4102" max="4102" width="10.7109375" style="7" customWidth="1"/>
    <col min="4103" max="4103" width="9.140625" style="7"/>
    <col min="4104" max="4104" width="9.85546875" style="7" customWidth="1"/>
    <col min="4105" max="4105" width="11.42578125" style="7" customWidth="1"/>
    <col min="4106" max="4106" width="9.140625" style="7"/>
    <col min="4107" max="4107" width="9" style="7" customWidth="1"/>
    <col min="4108" max="4351" width="9.140625" style="7"/>
    <col min="4352" max="4352" width="6.28515625" style="7" customWidth="1"/>
    <col min="4353" max="4353" width="10.85546875" style="7" customWidth="1"/>
    <col min="4354" max="4354" width="9.85546875" style="7" customWidth="1"/>
    <col min="4355" max="4357" width="9.140625" style="7"/>
    <col min="4358" max="4358" width="10.7109375" style="7" customWidth="1"/>
    <col min="4359" max="4359" width="9.140625" style="7"/>
    <col min="4360" max="4360" width="9.85546875" style="7" customWidth="1"/>
    <col min="4361" max="4361" width="11.42578125" style="7" customWidth="1"/>
    <col min="4362" max="4362" width="9.140625" style="7"/>
    <col min="4363" max="4363" width="9" style="7" customWidth="1"/>
    <col min="4364" max="4607" width="9.140625" style="7"/>
    <col min="4608" max="4608" width="6.28515625" style="7" customWidth="1"/>
    <col min="4609" max="4609" width="10.85546875" style="7" customWidth="1"/>
    <col min="4610" max="4610" width="9.85546875" style="7" customWidth="1"/>
    <col min="4611" max="4613" width="9.140625" style="7"/>
    <col min="4614" max="4614" width="10.7109375" style="7" customWidth="1"/>
    <col min="4615" max="4615" width="9.140625" style="7"/>
    <col min="4616" max="4616" width="9.85546875" style="7" customWidth="1"/>
    <col min="4617" max="4617" width="11.42578125" style="7" customWidth="1"/>
    <col min="4618" max="4618" width="9.140625" style="7"/>
    <col min="4619" max="4619" width="9" style="7" customWidth="1"/>
    <col min="4620" max="4863" width="9.140625" style="7"/>
    <col min="4864" max="4864" width="6.28515625" style="7" customWidth="1"/>
    <col min="4865" max="4865" width="10.85546875" style="7" customWidth="1"/>
    <col min="4866" max="4866" width="9.85546875" style="7" customWidth="1"/>
    <col min="4867" max="4869" width="9.140625" style="7"/>
    <col min="4870" max="4870" width="10.7109375" style="7" customWidth="1"/>
    <col min="4871" max="4871" width="9.140625" style="7"/>
    <col min="4872" max="4872" width="9.85546875" style="7" customWidth="1"/>
    <col min="4873" max="4873" width="11.42578125" style="7" customWidth="1"/>
    <col min="4874" max="4874" width="9.140625" style="7"/>
    <col min="4875" max="4875" width="9" style="7" customWidth="1"/>
    <col min="4876" max="5119" width="9.140625" style="7"/>
    <col min="5120" max="5120" width="6.28515625" style="7" customWidth="1"/>
    <col min="5121" max="5121" width="10.85546875" style="7" customWidth="1"/>
    <col min="5122" max="5122" width="9.85546875" style="7" customWidth="1"/>
    <col min="5123" max="5125" width="9.140625" style="7"/>
    <col min="5126" max="5126" width="10.7109375" style="7" customWidth="1"/>
    <col min="5127" max="5127" width="9.140625" style="7"/>
    <col min="5128" max="5128" width="9.85546875" style="7" customWidth="1"/>
    <col min="5129" max="5129" width="11.42578125" style="7" customWidth="1"/>
    <col min="5130" max="5130" width="9.140625" style="7"/>
    <col min="5131" max="5131" width="9" style="7" customWidth="1"/>
    <col min="5132" max="5375" width="9.140625" style="7"/>
    <col min="5376" max="5376" width="6.28515625" style="7" customWidth="1"/>
    <col min="5377" max="5377" width="10.85546875" style="7" customWidth="1"/>
    <col min="5378" max="5378" width="9.85546875" style="7" customWidth="1"/>
    <col min="5379" max="5381" width="9.140625" style="7"/>
    <col min="5382" max="5382" width="10.7109375" style="7" customWidth="1"/>
    <col min="5383" max="5383" width="9.140625" style="7"/>
    <col min="5384" max="5384" width="9.85546875" style="7" customWidth="1"/>
    <col min="5385" max="5385" width="11.42578125" style="7" customWidth="1"/>
    <col min="5386" max="5386" width="9.140625" style="7"/>
    <col min="5387" max="5387" width="9" style="7" customWidth="1"/>
    <col min="5388" max="5631" width="9.140625" style="7"/>
    <col min="5632" max="5632" width="6.28515625" style="7" customWidth="1"/>
    <col min="5633" max="5633" width="10.85546875" style="7" customWidth="1"/>
    <col min="5634" max="5634" width="9.85546875" style="7" customWidth="1"/>
    <col min="5635" max="5637" width="9.140625" style="7"/>
    <col min="5638" max="5638" width="10.7109375" style="7" customWidth="1"/>
    <col min="5639" max="5639" width="9.140625" style="7"/>
    <col min="5640" max="5640" width="9.85546875" style="7" customWidth="1"/>
    <col min="5641" max="5641" width="11.42578125" style="7" customWidth="1"/>
    <col min="5642" max="5642" width="9.140625" style="7"/>
    <col min="5643" max="5643" width="9" style="7" customWidth="1"/>
    <col min="5644" max="5887" width="9.140625" style="7"/>
    <col min="5888" max="5888" width="6.28515625" style="7" customWidth="1"/>
    <col min="5889" max="5889" width="10.85546875" style="7" customWidth="1"/>
    <col min="5890" max="5890" width="9.85546875" style="7" customWidth="1"/>
    <col min="5891" max="5893" width="9.140625" style="7"/>
    <col min="5894" max="5894" width="10.7109375" style="7" customWidth="1"/>
    <col min="5895" max="5895" width="9.140625" style="7"/>
    <col min="5896" max="5896" width="9.85546875" style="7" customWidth="1"/>
    <col min="5897" max="5897" width="11.42578125" style="7" customWidth="1"/>
    <col min="5898" max="5898" width="9.140625" style="7"/>
    <col min="5899" max="5899" width="9" style="7" customWidth="1"/>
    <col min="5900" max="6143" width="9.140625" style="7"/>
    <col min="6144" max="6144" width="6.28515625" style="7" customWidth="1"/>
    <col min="6145" max="6145" width="10.85546875" style="7" customWidth="1"/>
    <col min="6146" max="6146" width="9.85546875" style="7" customWidth="1"/>
    <col min="6147" max="6149" width="9.140625" style="7"/>
    <col min="6150" max="6150" width="10.7109375" style="7" customWidth="1"/>
    <col min="6151" max="6151" width="9.140625" style="7"/>
    <col min="6152" max="6152" width="9.85546875" style="7" customWidth="1"/>
    <col min="6153" max="6153" width="11.42578125" style="7" customWidth="1"/>
    <col min="6154" max="6154" width="9.140625" style="7"/>
    <col min="6155" max="6155" width="9" style="7" customWidth="1"/>
    <col min="6156" max="6399" width="9.140625" style="7"/>
    <col min="6400" max="6400" width="6.28515625" style="7" customWidth="1"/>
    <col min="6401" max="6401" width="10.85546875" style="7" customWidth="1"/>
    <col min="6402" max="6402" width="9.85546875" style="7" customWidth="1"/>
    <col min="6403" max="6405" width="9.140625" style="7"/>
    <col min="6406" max="6406" width="10.7109375" style="7" customWidth="1"/>
    <col min="6407" max="6407" width="9.140625" style="7"/>
    <col min="6408" max="6408" width="9.85546875" style="7" customWidth="1"/>
    <col min="6409" max="6409" width="11.42578125" style="7" customWidth="1"/>
    <col min="6410" max="6410" width="9.140625" style="7"/>
    <col min="6411" max="6411" width="9" style="7" customWidth="1"/>
    <col min="6412" max="6655" width="9.140625" style="7"/>
    <col min="6656" max="6656" width="6.28515625" style="7" customWidth="1"/>
    <col min="6657" max="6657" width="10.85546875" style="7" customWidth="1"/>
    <col min="6658" max="6658" width="9.85546875" style="7" customWidth="1"/>
    <col min="6659" max="6661" width="9.140625" style="7"/>
    <col min="6662" max="6662" width="10.7109375" style="7" customWidth="1"/>
    <col min="6663" max="6663" width="9.140625" style="7"/>
    <col min="6664" max="6664" width="9.85546875" style="7" customWidth="1"/>
    <col min="6665" max="6665" width="11.42578125" style="7" customWidth="1"/>
    <col min="6666" max="6666" width="9.140625" style="7"/>
    <col min="6667" max="6667" width="9" style="7" customWidth="1"/>
    <col min="6668" max="6911" width="9.140625" style="7"/>
    <col min="6912" max="6912" width="6.28515625" style="7" customWidth="1"/>
    <col min="6913" max="6913" width="10.85546875" style="7" customWidth="1"/>
    <col min="6914" max="6914" width="9.85546875" style="7" customWidth="1"/>
    <col min="6915" max="6917" width="9.140625" style="7"/>
    <col min="6918" max="6918" width="10.7109375" style="7" customWidth="1"/>
    <col min="6919" max="6919" width="9.140625" style="7"/>
    <col min="6920" max="6920" width="9.85546875" style="7" customWidth="1"/>
    <col min="6921" max="6921" width="11.42578125" style="7" customWidth="1"/>
    <col min="6922" max="6922" width="9.140625" style="7"/>
    <col min="6923" max="6923" width="9" style="7" customWidth="1"/>
    <col min="6924" max="7167" width="9.140625" style="7"/>
    <col min="7168" max="7168" width="6.28515625" style="7" customWidth="1"/>
    <col min="7169" max="7169" width="10.85546875" style="7" customWidth="1"/>
    <col min="7170" max="7170" width="9.85546875" style="7" customWidth="1"/>
    <col min="7171" max="7173" width="9.140625" style="7"/>
    <col min="7174" max="7174" width="10.7109375" style="7" customWidth="1"/>
    <col min="7175" max="7175" width="9.140625" style="7"/>
    <col min="7176" max="7176" width="9.85546875" style="7" customWidth="1"/>
    <col min="7177" max="7177" width="11.42578125" style="7" customWidth="1"/>
    <col min="7178" max="7178" width="9.140625" style="7"/>
    <col min="7179" max="7179" width="9" style="7" customWidth="1"/>
    <col min="7180" max="7423" width="9.140625" style="7"/>
    <col min="7424" max="7424" width="6.28515625" style="7" customWidth="1"/>
    <col min="7425" max="7425" width="10.85546875" style="7" customWidth="1"/>
    <col min="7426" max="7426" width="9.85546875" style="7" customWidth="1"/>
    <col min="7427" max="7429" width="9.140625" style="7"/>
    <col min="7430" max="7430" width="10.7109375" style="7" customWidth="1"/>
    <col min="7431" max="7431" width="9.140625" style="7"/>
    <col min="7432" max="7432" width="9.85546875" style="7" customWidth="1"/>
    <col min="7433" max="7433" width="11.42578125" style="7" customWidth="1"/>
    <col min="7434" max="7434" width="9.140625" style="7"/>
    <col min="7435" max="7435" width="9" style="7" customWidth="1"/>
    <col min="7436" max="7679" width="9.140625" style="7"/>
    <col min="7680" max="7680" width="6.28515625" style="7" customWidth="1"/>
    <col min="7681" max="7681" width="10.85546875" style="7" customWidth="1"/>
    <col min="7682" max="7682" width="9.85546875" style="7" customWidth="1"/>
    <col min="7683" max="7685" width="9.140625" style="7"/>
    <col min="7686" max="7686" width="10.7109375" style="7" customWidth="1"/>
    <col min="7687" max="7687" width="9.140625" style="7"/>
    <col min="7688" max="7688" width="9.85546875" style="7" customWidth="1"/>
    <col min="7689" max="7689" width="11.42578125" style="7" customWidth="1"/>
    <col min="7690" max="7690" width="9.140625" style="7"/>
    <col min="7691" max="7691" width="9" style="7" customWidth="1"/>
    <col min="7692" max="7935" width="9.140625" style="7"/>
    <col min="7936" max="7936" width="6.28515625" style="7" customWidth="1"/>
    <col min="7937" max="7937" width="10.85546875" style="7" customWidth="1"/>
    <col min="7938" max="7938" width="9.85546875" style="7" customWidth="1"/>
    <col min="7939" max="7941" width="9.140625" style="7"/>
    <col min="7942" max="7942" width="10.7109375" style="7" customWidth="1"/>
    <col min="7943" max="7943" width="9.140625" style="7"/>
    <col min="7944" max="7944" width="9.85546875" style="7" customWidth="1"/>
    <col min="7945" max="7945" width="11.42578125" style="7" customWidth="1"/>
    <col min="7946" max="7946" width="9.140625" style="7"/>
    <col min="7947" max="7947" width="9" style="7" customWidth="1"/>
    <col min="7948" max="8191" width="9.140625" style="7"/>
    <col min="8192" max="8192" width="6.28515625" style="7" customWidth="1"/>
    <col min="8193" max="8193" width="10.85546875" style="7" customWidth="1"/>
    <col min="8194" max="8194" width="9.85546875" style="7" customWidth="1"/>
    <col min="8195" max="8197" width="9.140625" style="7"/>
    <col min="8198" max="8198" width="10.7109375" style="7" customWidth="1"/>
    <col min="8199" max="8199" width="9.140625" style="7"/>
    <col min="8200" max="8200" width="9.85546875" style="7" customWidth="1"/>
    <col min="8201" max="8201" width="11.42578125" style="7" customWidth="1"/>
    <col min="8202" max="8202" width="9.140625" style="7"/>
    <col min="8203" max="8203" width="9" style="7" customWidth="1"/>
    <col min="8204" max="8447" width="9.140625" style="7"/>
    <col min="8448" max="8448" width="6.28515625" style="7" customWidth="1"/>
    <col min="8449" max="8449" width="10.85546875" style="7" customWidth="1"/>
    <col min="8450" max="8450" width="9.85546875" style="7" customWidth="1"/>
    <col min="8451" max="8453" width="9.140625" style="7"/>
    <col min="8454" max="8454" width="10.7109375" style="7" customWidth="1"/>
    <col min="8455" max="8455" width="9.140625" style="7"/>
    <col min="8456" max="8456" width="9.85546875" style="7" customWidth="1"/>
    <col min="8457" max="8457" width="11.42578125" style="7" customWidth="1"/>
    <col min="8458" max="8458" width="9.140625" style="7"/>
    <col min="8459" max="8459" width="9" style="7" customWidth="1"/>
    <col min="8460" max="8703" width="9.140625" style="7"/>
    <col min="8704" max="8704" width="6.28515625" style="7" customWidth="1"/>
    <col min="8705" max="8705" width="10.85546875" style="7" customWidth="1"/>
    <col min="8706" max="8706" width="9.85546875" style="7" customWidth="1"/>
    <col min="8707" max="8709" width="9.140625" style="7"/>
    <col min="8710" max="8710" width="10.7109375" style="7" customWidth="1"/>
    <col min="8711" max="8711" width="9.140625" style="7"/>
    <col min="8712" max="8712" width="9.85546875" style="7" customWidth="1"/>
    <col min="8713" max="8713" width="11.42578125" style="7" customWidth="1"/>
    <col min="8714" max="8714" width="9.140625" style="7"/>
    <col min="8715" max="8715" width="9" style="7" customWidth="1"/>
    <col min="8716" max="8959" width="9.140625" style="7"/>
    <col min="8960" max="8960" width="6.28515625" style="7" customWidth="1"/>
    <col min="8961" max="8961" width="10.85546875" style="7" customWidth="1"/>
    <col min="8962" max="8962" width="9.85546875" style="7" customWidth="1"/>
    <col min="8963" max="8965" width="9.140625" style="7"/>
    <col min="8966" max="8966" width="10.7109375" style="7" customWidth="1"/>
    <col min="8967" max="8967" width="9.140625" style="7"/>
    <col min="8968" max="8968" width="9.85546875" style="7" customWidth="1"/>
    <col min="8969" max="8969" width="11.42578125" style="7" customWidth="1"/>
    <col min="8970" max="8970" width="9.140625" style="7"/>
    <col min="8971" max="8971" width="9" style="7" customWidth="1"/>
    <col min="8972" max="9215" width="9.140625" style="7"/>
    <col min="9216" max="9216" width="6.28515625" style="7" customWidth="1"/>
    <col min="9217" max="9217" width="10.85546875" style="7" customWidth="1"/>
    <col min="9218" max="9218" width="9.85546875" style="7" customWidth="1"/>
    <col min="9219" max="9221" width="9.140625" style="7"/>
    <col min="9222" max="9222" width="10.7109375" style="7" customWidth="1"/>
    <col min="9223" max="9223" width="9.140625" style="7"/>
    <col min="9224" max="9224" width="9.85546875" style="7" customWidth="1"/>
    <col min="9225" max="9225" width="11.42578125" style="7" customWidth="1"/>
    <col min="9226" max="9226" width="9.140625" style="7"/>
    <col min="9227" max="9227" width="9" style="7" customWidth="1"/>
    <col min="9228" max="9471" width="9.140625" style="7"/>
    <col min="9472" max="9472" width="6.28515625" style="7" customWidth="1"/>
    <col min="9473" max="9473" width="10.85546875" style="7" customWidth="1"/>
    <col min="9474" max="9474" width="9.85546875" style="7" customWidth="1"/>
    <col min="9475" max="9477" width="9.140625" style="7"/>
    <col min="9478" max="9478" width="10.7109375" style="7" customWidth="1"/>
    <col min="9479" max="9479" width="9.140625" style="7"/>
    <col min="9480" max="9480" width="9.85546875" style="7" customWidth="1"/>
    <col min="9481" max="9481" width="11.42578125" style="7" customWidth="1"/>
    <col min="9482" max="9482" width="9.140625" style="7"/>
    <col min="9483" max="9483" width="9" style="7" customWidth="1"/>
    <col min="9484" max="9727" width="9.140625" style="7"/>
    <col min="9728" max="9728" width="6.28515625" style="7" customWidth="1"/>
    <col min="9729" max="9729" width="10.85546875" style="7" customWidth="1"/>
    <col min="9730" max="9730" width="9.85546875" style="7" customWidth="1"/>
    <col min="9731" max="9733" width="9.140625" style="7"/>
    <col min="9734" max="9734" width="10.7109375" style="7" customWidth="1"/>
    <col min="9735" max="9735" width="9.140625" style="7"/>
    <col min="9736" max="9736" width="9.85546875" style="7" customWidth="1"/>
    <col min="9737" max="9737" width="11.42578125" style="7" customWidth="1"/>
    <col min="9738" max="9738" width="9.140625" style="7"/>
    <col min="9739" max="9739" width="9" style="7" customWidth="1"/>
    <col min="9740" max="9983" width="9.140625" style="7"/>
    <col min="9984" max="9984" width="6.28515625" style="7" customWidth="1"/>
    <col min="9985" max="9985" width="10.85546875" style="7" customWidth="1"/>
    <col min="9986" max="9986" width="9.85546875" style="7" customWidth="1"/>
    <col min="9987" max="9989" width="9.140625" style="7"/>
    <col min="9990" max="9990" width="10.7109375" style="7" customWidth="1"/>
    <col min="9991" max="9991" width="9.140625" style="7"/>
    <col min="9992" max="9992" width="9.85546875" style="7" customWidth="1"/>
    <col min="9993" max="9993" width="11.42578125" style="7" customWidth="1"/>
    <col min="9994" max="9994" width="9.140625" style="7"/>
    <col min="9995" max="9995" width="9" style="7" customWidth="1"/>
    <col min="9996" max="10239" width="9.140625" style="7"/>
    <col min="10240" max="10240" width="6.28515625" style="7" customWidth="1"/>
    <col min="10241" max="10241" width="10.85546875" style="7" customWidth="1"/>
    <col min="10242" max="10242" width="9.85546875" style="7" customWidth="1"/>
    <col min="10243" max="10245" width="9.140625" style="7"/>
    <col min="10246" max="10246" width="10.7109375" style="7" customWidth="1"/>
    <col min="10247" max="10247" width="9.140625" style="7"/>
    <col min="10248" max="10248" width="9.85546875" style="7" customWidth="1"/>
    <col min="10249" max="10249" width="11.42578125" style="7" customWidth="1"/>
    <col min="10250" max="10250" width="9.140625" style="7"/>
    <col min="10251" max="10251" width="9" style="7" customWidth="1"/>
    <col min="10252" max="10495" width="9.140625" style="7"/>
    <col min="10496" max="10496" width="6.28515625" style="7" customWidth="1"/>
    <col min="10497" max="10497" width="10.85546875" style="7" customWidth="1"/>
    <col min="10498" max="10498" width="9.85546875" style="7" customWidth="1"/>
    <col min="10499" max="10501" width="9.140625" style="7"/>
    <col min="10502" max="10502" width="10.7109375" style="7" customWidth="1"/>
    <col min="10503" max="10503" width="9.140625" style="7"/>
    <col min="10504" max="10504" width="9.85546875" style="7" customWidth="1"/>
    <col min="10505" max="10505" width="11.42578125" style="7" customWidth="1"/>
    <col min="10506" max="10506" width="9.140625" style="7"/>
    <col min="10507" max="10507" width="9" style="7" customWidth="1"/>
    <col min="10508" max="10751" width="9.140625" style="7"/>
    <col min="10752" max="10752" width="6.28515625" style="7" customWidth="1"/>
    <col min="10753" max="10753" width="10.85546875" style="7" customWidth="1"/>
    <col min="10754" max="10754" width="9.85546875" style="7" customWidth="1"/>
    <col min="10755" max="10757" width="9.140625" style="7"/>
    <col min="10758" max="10758" width="10.7109375" style="7" customWidth="1"/>
    <col min="10759" max="10759" width="9.140625" style="7"/>
    <col min="10760" max="10760" width="9.85546875" style="7" customWidth="1"/>
    <col min="10761" max="10761" width="11.42578125" style="7" customWidth="1"/>
    <col min="10762" max="10762" width="9.140625" style="7"/>
    <col min="10763" max="10763" width="9" style="7" customWidth="1"/>
    <col min="10764" max="11007" width="9.140625" style="7"/>
    <col min="11008" max="11008" width="6.28515625" style="7" customWidth="1"/>
    <col min="11009" max="11009" width="10.85546875" style="7" customWidth="1"/>
    <col min="11010" max="11010" width="9.85546875" style="7" customWidth="1"/>
    <col min="11011" max="11013" width="9.140625" style="7"/>
    <col min="11014" max="11014" width="10.7109375" style="7" customWidth="1"/>
    <col min="11015" max="11015" width="9.140625" style="7"/>
    <col min="11016" max="11016" width="9.85546875" style="7" customWidth="1"/>
    <col min="11017" max="11017" width="11.42578125" style="7" customWidth="1"/>
    <col min="11018" max="11018" width="9.140625" style="7"/>
    <col min="11019" max="11019" width="9" style="7" customWidth="1"/>
    <col min="11020" max="11263" width="9.140625" style="7"/>
    <col min="11264" max="11264" width="6.28515625" style="7" customWidth="1"/>
    <col min="11265" max="11265" width="10.85546875" style="7" customWidth="1"/>
    <col min="11266" max="11266" width="9.85546875" style="7" customWidth="1"/>
    <col min="11267" max="11269" width="9.140625" style="7"/>
    <col min="11270" max="11270" width="10.7109375" style="7" customWidth="1"/>
    <col min="11271" max="11271" width="9.140625" style="7"/>
    <col min="11272" max="11272" width="9.85546875" style="7" customWidth="1"/>
    <col min="11273" max="11273" width="11.42578125" style="7" customWidth="1"/>
    <col min="11274" max="11274" width="9.140625" style="7"/>
    <col min="11275" max="11275" width="9" style="7" customWidth="1"/>
    <col min="11276" max="11519" width="9.140625" style="7"/>
    <col min="11520" max="11520" width="6.28515625" style="7" customWidth="1"/>
    <col min="11521" max="11521" width="10.85546875" style="7" customWidth="1"/>
    <col min="11522" max="11522" width="9.85546875" style="7" customWidth="1"/>
    <col min="11523" max="11525" width="9.140625" style="7"/>
    <col min="11526" max="11526" width="10.7109375" style="7" customWidth="1"/>
    <col min="11527" max="11527" width="9.140625" style="7"/>
    <col min="11528" max="11528" width="9.85546875" style="7" customWidth="1"/>
    <col min="11529" max="11529" width="11.42578125" style="7" customWidth="1"/>
    <col min="11530" max="11530" width="9.140625" style="7"/>
    <col min="11531" max="11531" width="9" style="7" customWidth="1"/>
    <col min="11532" max="11775" width="9.140625" style="7"/>
    <col min="11776" max="11776" width="6.28515625" style="7" customWidth="1"/>
    <col min="11777" max="11777" width="10.85546875" style="7" customWidth="1"/>
    <col min="11778" max="11778" width="9.85546875" style="7" customWidth="1"/>
    <col min="11779" max="11781" width="9.140625" style="7"/>
    <col min="11782" max="11782" width="10.7109375" style="7" customWidth="1"/>
    <col min="11783" max="11783" width="9.140625" style="7"/>
    <col min="11784" max="11784" width="9.85546875" style="7" customWidth="1"/>
    <col min="11785" max="11785" width="11.42578125" style="7" customWidth="1"/>
    <col min="11786" max="11786" width="9.140625" style="7"/>
    <col min="11787" max="11787" width="9" style="7" customWidth="1"/>
    <col min="11788" max="12031" width="9.140625" style="7"/>
    <col min="12032" max="12032" width="6.28515625" style="7" customWidth="1"/>
    <col min="12033" max="12033" width="10.85546875" style="7" customWidth="1"/>
    <col min="12034" max="12034" width="9.85546875" style="7" customWidth="1"/>
    <col min="12035" max="12037" width="9.140625" style="7"/>
    <col min="12038" max="12038" width="10.7109375" style="7" customWidth="1"/>
    <col min="12039" max="12039" width="9.140625" style="7"/>
    <col min="12040" max="12040" width="9.85546875" style="7" customWidth="1"/>
    <col min="12041" max="12041" width="11.42578125" style="7" customWidth="1"/>
    <col min="12042" max="12042" width="9.140625" style="7"/>
    <col min="12043" max="12043" width="9" style="7" customWidth="1"/>
    <col min="12044" max="12287" width="9.140625" style="7"/>
    <col min="12288" max="12288" width="6.28515625" style="7" customWidth="1"/>
    <col min="12289" max="12289" width="10.85546875" style="7" customWidth="1"/>
    <col min="12290" max="12290" width="9.85546875" style="7" customWidth="1"/>
    <col min="12291" max="12293" width="9.140625" style="7"/>
    <col min="12294" max="12294" width="10.7109375" style="7" customWidth="1"/>
    <col min="12295" max="12295" width="9.140625" style="7"/>
    <col min="12296" max="12296" width="9.85546875" style="7" customWidth="1"/>
    <col min="12297" max="12297" width="11.42578125" style="7" customWidth="1"/>
    <col min="12298" max="12298" width="9.140625" style="7"/>
    <col min="12299" max="12299" width="9" style="7" customWidth="1"/>
    <col min="12300" max="12543" width="9.140625" style="7"/>
    <col min="12544" max="12544" width="6.28515625" style="7" customWidth="1"/>
    <col min="12545" max="12545" width="10.85546875" style="7" customWidth="1"/>
    <col min="12546" max="12546" width="9.85546875" style="7" customWidth="1"/>
    <col min="12547" max="12549" width="9.140625" style="7"/>
    <col min="12550" max="12550" width="10.7109375" style="7" customWidth="1"/>
    <col min="12551" max="12551" width="9.140625" style="7"/>
    <col min="12552" max="12552" width="9.85546875" style="7" customWidth="1"/>
    <col min="12553" max="12553" width="11.42578125" style="7" customWidth="1"/>
    <col min="12554" max="12554" width="9.140625" style="7"/>
    <col min="12555" max="12555" width="9" style="7" customWidth="1"/>
    <col min="12556" max="12799" width="9.140625" style="7"/>
    <col min="12800" max="12800" width="6.28515625" style="7" customWidth="1"/>
    <col min="12801" max="12801" width="10.85546875" style="7" customWidth="1"/>
    <col min="12802" max="12802" width="9.85546875" style="7" customWidth="1"/>
    <col min="12803" max="12805" width="9.140625" style="7"/>
    <col min="12806" max="12806" width="10.7109375" style="7" customWidth="1"/>
    <col min="12807" max="12807" width="9.140625" style="7"/>
    <col min="12808" max="12808" width="9.85546875" style="7" customWidth="1"/>
    <col min="12809" max="12809" width="11.42578125" style="7" customWidth="1"/>
    <col min="12810" max="12810" width="9.140625" style="7"/>
    <col min="12811" max="12811" width="9" style="7" customWidth="1"/>
    <col min="12812" max="13055" width="9.140625" style="7"/>
    <col min="13056" max="13056" width="6.28515625" style="7" customWidth="1"/>
    <col min="13057" max="13057" width="10.85546875" style="7" customWidth="1"/>
    <col min="13058" max="13058" width="9.85546875" style="7" customWidth="1"/>
    <col min="13059" max="13061" width="9.140625" style="7"/>
    <col min="13062" max="13062" width="10.7109375" style="7" customWidth="1"/>
    <col min="13063" max="13063" width="9.140625" style="7"/>
    <col min="13064" max="13064" width="9.85546875" style="7" customWidth="1"/>
    <col min="13065" max="13065" width="11.42578125" style="7" customWidth="1"/>
    <col min="13066" max="13066" width="9.140625" style="7"/>
    <col min="13067" max="13067" width="9" style="7" customWidth="1"/>
    <col min="13068" max="13311" width="9.140625" style="7"/>
    <col min="13312" max="13312" width="6.28515625" style="7" customWidth="1"/>
    <col min="13313" max="13313" width="10.85546875" style="7" customWidth="1"/>
    <col min="13314" max="13314" width="9.85546875" style="7" customWidth="1"/>
    <col min="13315" max="13317" width="9.140625" style="7"/>
    <col min="13318" max="13318" width="10.7109375" style="7" customWidth="1"/>
    <col min="13319" max="13319" width="9.140625" style="7"/>
    <col min="13320" max="13320" width="9.85546875" style="7" customWidth="1"/>
    <col min="13321" max="13321" width="11.42578125" style="7" customWidth="1"/>
    <col min="13322" max="13322" width="9.140625" style="7"/>
    <col min="13323" max="13323" width="9" style="7" customWidth="1"/>
    <col min="13324" max="13567" width="9.140625" style="7"/>
    <col min="13568" max="13568" width="6.28515625" style="7" customWidth="1"/>
    <col min="13569" max="13569" width="10.85546875" style="7" customWidth="1"/>
    <col min="13570" max="13570" width="9.85546875" style="7" customWidth="1"/>
    <col min="13571" max="13573" width="9.140625" style="7"/>
    <col min="13574" max="13574" width="10.7109375" style="7" customWidth="1"/>
    <col min="13575" max="13575" width="9.140625" style="7"/>
    <col min="13576" max="13576" width="9.85546875" style="7" customWidth="1"/>
    <col min="13577" max="13577" width="11.42578125" style="7" customWidth="1"/>
    <col min="13578" max="13578" width="9.140625" style="7"/>
    <col min="13579" max="13579" width="9" style="7" customWidth="1"/>
    <col min="13580" max="13823" width="9.140625" style="7"/>
    <col min="13824" max="13824" width="6.28515625" style="7" customWidth="1"/>
    <col min="13825" max="13825" width="10.85546875" style="7" customWidth="1"/>
    <col min="13826" max="13826" width="9.85546875" style="7" customWidth="1"/>
    <col min="13827" max="13829" width="9.140625" style="7"/>
    <col min="13830" max="13830" width="10.7109375" style="7" customWidth="1"/>
    <col min="13831" max="13831" width="9.140625" style="7"/>
    <col min="13832" max="13832" width="9.85546875" style="7" customWidth="1"/>
    <col min="13833" max="13833" width="11.42578125" style="7" customWidth="1"/>
    <col min="13834" max="13834" width="9.140625" style="7"/>
    <col min="13835" max="13835" width="9" style="7" customWidth="1"/>
    <col min="13836" max="14079" width="9.140625" style="7"/>
    <col min="14080" max="14080" width="6.28515625" style="7" customWidth="1"/>
    <col min="14081" max="14081" width="10.85546875" style="7" customWidth="1"/>
    <col min="14082" max="14082" width="9.85546875" style="7" customWidth="1"/>
    <col min="14083" max="14085" width="9.140625" style="7"/>
    <col min="14086" max="14086" width="10.7109375" style="7" customWidth="1"/>
    <col min="14087" max="14087" width="9.140625" style="7"/>
    <col min="14088" max="14088" width="9.85546875" style="7" customWidth="1"/>
    <col min="14089" max="14089" width="11.42578125" style="7" customWidth="1"/>
    <col min="14090" max="14090" width="9.140625" style="7"/>
    <col min="14091" max="14091" width="9" style="7" customWidth="1"/>
    <col min="14092" max="14335" width="9.140625" style="7"/>
    <col min="14336" max="14336" width="6.28515625" style="7" customWidth="1"/>
    <col min="14337" max="14337" width="10.85546875" style="7" customWidth="1"/>
    <col min="14338" max="14338" width="9.85546875" style="7" customWidth="1"/>
    <col min="14339" max="14341" width="9.140625" style="7"/>
    <col min="14342" max="14342" width="10.7109375" style="7" customWidth="1"/>
    <col min="14343" max="14343" width="9.140625" style="7"/>
    <col min="14344" max="14344" width="9.85546875" style="7" customWidth="1"/>
    <col min="14345" max="14345" width="11.42578125" style="7" customWidth="1"/>
    <col min="14346" max="14346" width="9.140625" style="7"/>
    <col min="14347" max="14347" width="9" style="7" customWidth="1"/>
    <col min="14348" max="14591" width="9.140625" style="7"/>
    <col min="14592" max="14592" width="6.28515625" style="7" customWidth="1"/>
    <col min="14593" max="14593" width="10.85546875" style="7" customWidth="1"/>
    <col min="14594" max="14594" width="9.85546875" style="7" customWidth="1"/>
    <col min="14595" max="14597" width="9.140625" style="7"/>
    <col min="14598" max="14598" width="10.7109375" style="7" customWidth="1"/>
    <col min="14599" max="14599" width="9.140625" style="7"/>
    <col min="14600" max="14600" width="9.85546875" style="7" customWidth="1"/>
    <col min="14601" max="14601" width="11.42578125" style="7" customWidth="1"/>
    <col min="14602" max="14602" width="9.140625" style="7"/>
    <col min="14603" max="14603" width="9" style="7" customWidth="1"/>
    <col min="14604" max="14847" width="9.140625" style="7"/>
    <col min="14848" max="14848" width="6.28515625" style="7" customWidth="1"/>
    <col min="14849" max="14849" width="10.85546875" style="7" customWidth="1"/>
    <col min="14850" max="14850" width="9.85546875" style="7" customWidth="1"/>
    <col min="14851" max="14853" width="9.140625" style="7"/>
    <col min="14854" max="14854" width="10.7109375" style="7" customWidth="1"/>
    <col min="14855" max="14855" width="9.140625" style="7"/>
    <col min="14856" max="14856" width="9.85546875" style="7" customWidth="1"/>
    <col min="14857" max="14857" width="11.42578125" style="7" customWidth="1"/>
    <col min="14858" max="14858" width="9.140625" style="7"/>
    <col min="14859" max="14859" width="9" style="7" customWidth="1"/>
    <col min="14860" max="15103" width="9.140625" style="7"/>
    <col min="15104" max="15104" width="6.28515625" style="7" customWidth="1"/>
    <col min="15105" max="15105" width="10.85546875" style="7" customWidth="1"/>
    <col min="15106" max="15106" width="9.85546875" style="7" customWidth="1"/>
    <col min="15107" max="15109" width="9.140625" style="7"/>
    <col min="15110" max="15110" width="10.7109375" style="7" customWidth="1"/>
    <col min="15111" max="15111" width="9.140625" style="7"/>
    <col min="15112" max="15112" width="9.85546875" style="7" customWidth="1"/>
    <col min="15113" max="15113" width="11.42578125" style="7" customWidth="1"/>
    <col min="15114" max="15114" width="9.140625" style="7"/>
    <col min="15115" max="15115" width="9" style="7" customWidth="1"/>
    <col min="15116" max="15359" width="9.140625" style="7"/>
    <col min="15360" max="15360" width="6.28515625" style="7" customWidth="1"/>
    <col min="15361" max="15361" width="10.85546875" style="7" customWidth="1"/>
    <col min="15362" max="15362" width="9.85546875" style="7" customWidth="1"/>
    <col min="15363" max="15365" width="9.140625" style="7"/>
    <col min="15366" max="15366" width="10.7109375" style="7" customWidth="1"/>
    <col min="15367" max="15367" width="9.140625" style="7"/>
    <col min="15368" max="15368" width="9.85546875" style="7" customWidth="1"/>
    <col min="15369" max="15369" width="11.42578125" style="7" customWidth="1"/>
    <col min="15370" max="15370" width="9.140625" style="7"/>
    <col min="15371" max="15371" width="9" style="7" customWidth="1"/>
    <col min="15372" max="15615" width="9.140625" style="7"/>
    <col min="15616" max="15616" width="6.28515625" style="7" customWidth="1"/>
    <col min="15617" max="15617" width="10.85546875" style="7" customWidth="1"/>
    <col min="15618" max="15618" width="9.85546875" style="7" customWidth="1"/>
    <col min="15619" max="15621" width="9.140625" style="7"/>
    <col min="15622" max="15622" width="10.7109375" style="7" customWidth="1"/>
    <col min="15623" max="15623" width="9.140625" style="7"/>
    <col min="15624" max="15624" width="9.85546875" style="7" customWidth="1"/>
    <col min="15625" max="15625" width="11.42578125" style="7" customWidth="1"/>
    <col min="15626" max="15626" width="9.140625" style="7"/>
    <col min="15627" max="15627" width="9" style="7" customWidth="1"/>
    <col min="15628" max="15871" width="9.140625" style="7"/>
    <col min="15872" max="15872" width="6.28515625" style="7" customWidth="1"/>
    <col min="15873" max="15873" width="10.85546875" style="7" customWidth="1"/>
    <col min="15874" max="15874" width="9.85546875" style="7" customWidth="1"/>
    <col min="15875" max="15877" width="9.140625" style="7"/>
    <col min="15878" max="15878" width="10.7109375" style="7" customWidth="1"/>
    <col min="15879" max="15879" width="9.140625" style="7"/>
    <col min="15880" max="15880" width="9.85546875" style="7" customWidth="1"/>
    <col min="15881" max="15881" width="11.42578125" style="7" customWidth="1"/>
    <col min="15882" max="15882" width="9.140625" style="7"/>
    <col min="15883" max="15883" width="9" style="7" customWidth="1"/>
    <col min="15884" max="16127" width="9.140625" style="7"/>
    <col min="16128" max="16128" width="6.28515625" style="7" customWidth="1"/>
    <col min="16129" max="16129" width="10.85546875" style="7" customWidth="1"/>
    <col min="16130" max="16130" width="9.85546875" style="7" customWidth="1"/>
    <col min="16131" max="16133" width="9.140625" style="7"/>
    <col min="16134" max="16134" width="10.7109375" style="7" customWidth="1"/>
    <col min="16135" max="16135" width="9.140625" style="7"/>
    <col min="16136" max="16136" width="9.85546875" style="7" customWidth="1"/>
    <col min="16137" max="16137" width="11.42578125" style="7" customWidth="1"/>
    <col min="16138" max="16138" width="9.140625" style="7"/>
    <col min="16139" max="16139" width="9" style="7" customWidth="1"/>
    <col min="16140" max="16384" width="9.140625" style="7"/>
  </cols>
  <sheetData>
    <row r="1" spans="1:12" ht="19.5">
      <c r="A1" s="234" t="s">
        <v>60</v>
      </c>
      <c r="B1" s="234"/>
      <c r="C1" s="234"/>
      <c r="D1" s="234"/>
      <c r="E1" s="234"/>
      <c r="F1" s="234"/>
      <c r="G1" s="33"/>
      <c r="H1" s="33"/>
      <c r="I1" s="33"/>
      <c r="J1" s="33"/>
    </row>
    <row r="2" spans="1:12" ht="19.5">
      <c r="A2" s="235" t="s">
        <v>61</v>
      </c>
      <c r="B2" s="235"/>
      <c r="C2" s="235"/>
      <c r="D2" s="235"/>
      <c r="E2" s="235"/>
      <c r="F2" s="235"/>
      <c r="G2" s="33"/>
      <c r="H2" s="33"/>
      <c r="I2" s="33"/>
      <c r="J2" s="33"/>
    </row>
    <row r="3" spans="1:12" ht="19.5">
      <c r="A3" s="235" t="s">
        <v>6</v>
      </c>
      <c r="B3" s="235"/>
      <c r="C3" s="235" t="s">
        <v>51</v>
      </c>
      <c r="D3" s="235"/>
      <c r="E3" s="235"/>
      <c r="F3" s="235"/>
      <c r="G3" s="33"/>
      <c r="H3" s="33"/>
      <c r="I3" s="33"/>
      <c r="J3" s="33"/>
    </row>
    <row r="4" spans="1:12" ht="19.5">
      <c r="A4" s="236" t="s">
        <v>59</v>
      </c>
      <c r="B4" s="236"/>
      <c r="C4" s="236"/>
      <c r="D4" s="236"/>
      <c r="E4" s="236"/>
      <c r="F4" s="236"/>
      <c r="G4" s="33"/>
      <c r="H4" s="33"/>
      <c r="I4" s="33"/>
      <c r="J4" s="33"/>
    </row>
    <row r="5" spans="1:12" ht="15" customHeight="1">
      <c r="A5" s="230" t="s">
        <v>57</v>
      </c>
      <c r="B5" s="230"/>
      <c r="C5" s="230"/>
      <c r="D5" s="230"/>
      <c r="E5" s="230"/>
      <c r="F5" s="230"/>
      <c r="G5" s="11"/>
      <c r="H5" s="11"/>
      <c r="I5" s="11"/>
    </row>
    <row r="6" spans="1:12" ht="19.5">
      <c r="A6" s="5" t="s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"/>
      <c r="H6" s="2"/>
      <c r="I6" s="10"/>
      <c r="J6" s="12"/>
    </row>
    <row r="7" spans="1:12" ht="20.25">
      <c r="A7" s="68" t="s">
        <v>52</v>
      </c>
      <c r="B7" s="20">
        <v>627.29999999999995</v>
      </c>
      <c r="C7" s="20">
        <v>628.5</v>
      </c>
      <c r="D7" s="20"/>
      <c r="E7" s="20"/>
      <c r="F7" s="20"/>
      <c r="G7" s="27"/>
      <c r="H7" s="27"/>
      <c r="I7" s="10"/>
      <c r="J7" s="12"/>
    </row>
    <row r="8" spans="1:12" ht="20.25">
      <c r="A8" s="68" t="s">
        <v>53</v>
      </c>
      <c r="B8" s="20">
        <v>62.2</v>
      </c>
      <c r="C8" s="20">
        <v>63.2</v>
      </c>
      <c r="D8" s="20"/>
      <c r="E8" s="20"/>
      <c r="F8" s="20"/>
      <c r="G8" s="2"/>
      <c r="H8" s="2"/>
      <c r="I8" s="10"/>
      <c r="J8" s="12"/>
    </row>
    <row r="9" spans="1:12" ht="20.25">
      <c r="A9" s="68" t="s">
        <v>54</v>
      </c>
      <c r="B9" s="20">
        <v>564.5</v>
      </c>
      <c r="C9" s="20">
        <v>564.79999999999995</v>
      </c>
      <c r="D9" s="20"/>
      <c r="E9" s="20"/>
      <c r="F9" s="20"/>
      <c r="G9" s="2"/>
      <c r="H9" s="2"/>
      <c r="I9" s="10"/>
      <c r="J9" s="12"/>
    </row>
    <row r="10" spans="1:12" ht="20.25">
      <c r="A10" s="68" t="s">
        <v>55</v>
      </c>
      <c r="B10" s="20">
        <f>B8+B9</f>
        <v>626.70000000000005</v>
      </c>
      <c r="C10" s="15">
        <f>C8+C9</f>
        <v>628</v>
      </c>
      <c r="D10" s="20"/>
      <c r="E10" s="20"/>
      <c r="F10" s="20"/>
      <c r="G10" s="2"/>
      <c r="H10" s="2"/>
      <c r="I10" s="10"/>
      <c r="J10" s="12"/>
    </row>
    <row r="11" spans="1:12" ht="18" customHeight="1">
      <c r="A11" s="69" t="s">
        <v>49</v>
      </c>
      <c r="B11" s="60">
        <f>B8*100/B7</f>
        <v>9.9155109198150804</v>
      </c>
      <c r="C11" s="60">
        <f>C8*100/C7</f>
        <v>10.05568814638027</v>
      </c>
      <c r="D11" s="35"/>
      <c r="E11" s="35"/>
      <c r="F11" s="35"/>
      <c r="G11" s="28"/>
      <c r="H11" s="28"/>
      <c r="I11" s="10"/>
      <c r="J11" s="12"/>
    </row>
    <row r="12" spans="1:12" ht="30.75">
      <c r="A12" s="70" t="s">
        <v>56</v>
      </c>
      <c r="B12" s="231">
        <f>AVERAGE(B11:F11)</f>
        <v>9.985599533097675</v>
      </c>
      <c r="C12" s="231"/>
      <c r="D12" s="231"/>
      <c r="E12" s="231"/>
      <c r="F12" s="231"/>
      <c r="G12" s="10"/>
      <c r="H12" s="10"/>
      <c r="I12" s="10"/>
      <c r="J12" s="12"/>
    </row>
    <row r="13" spans="1:12" ht="15.75">
      <c r="A13" s="10"/>
      <c r="B13" s="10"/>
      <c r="C13" s="10"/>
      <c r="D13" s="10"/>
      <c r="E13" s="10"/>
      <c r="F13" s="10"/>
      <c r="G13" s="10"/>
      <c r="H13" s="10"/>
      <c r="I13" s="10"/>
      <c r="J13" s="12"/>
    </row>
    <row r="14" spans="1:12" ht="18.75">
      <c r="A14" s="232" t="s">
        <v>67</v>
      </c>
      <c r="B14" s="232"/>
      <c r="C14" s="232"/>
      <c r="D14" s="232"/>
      <c r="E14" s="232"/>
      <c r="F14" s="232"/>
      <c r="G14" s="34"/>
      <c r="H14" s="34"/>
      <c r="I14" s="26"/>
      <c r="J14" s="29"/>
      <c r="K14" s="30"/>
    </row>
    <row r="15" spans="1:12" ht="18.75" customHeight="1">
      <c r="A15" s="233" t="s">
        <v>68</v>
      </c>
      <c r="B15" s="233"/>
      <c r="C15" s="233"/>
      <c r="D15" s="233"/>
      <c r="E15" s="233"/>
      <c r="F15" s="233"/>
      <c r="G15" s="31"/>
      <c r="H15" s="31"/>
      <c r="I15" s="31"/>
      <c r="J15" s="31"/>
      <c r="K15" s="31"/>
      <c r="L15" s="31"/>
    </row>
    <row r="16" spans="1:12" ht="18.75" customHeight="1">
      <c r="A16" s="233" t="s">
        <v>69</v>
      </c>
      <c r="B16" s="233"/>
      <c r="C16" s="233"/>
      <c r="D16" s="233"/>
      <c r="E16" s="233"/>
      <c r="F16" s="233"/>
      <c r="G16" s="32"/>
      <c r="H16" s="31"/>
      <c r="I16" s="31"/>
      <c r="J16" s="31"/>
      <c r="K16" s="31"/>
      <c r="L16" s="31"/>
    </row>
    <row r="17" spans="1:11" ht="15.75">
      <c r="A17" s="229" t="s">
        <v>66</v>
      </c>
      <c r="B17" s="229"/>
      <c r="C17" s="229"/>
      <c r="D17" s="229"/>
      <c r="E17" s="229"/>
      <c r="F17" s="59"/>
      <c r="G17" s="26"/>
      <c r="H17" s="26"/>
      <c r="I17" s="29"/>
      <c r="J17" s="29"/>
      <c r="K17" s="30"/>
    </row>
    <row r="18" spans="1:11" ht="15">
      <c r="A18" s="230" t="s">
        <v>58</v>
      </c>
      <c r="B18" s="230"/>
      <c r="C18" s="230"/>
      <c r="D18" s="230"/>
      <c r="E18" s="230"/>
      <c r="F18" s="230"/>
      <c r="G18" s="11"/>
      <c r="H18" s="11"/>
    </row>
    <row r="19" spans="1:11" ht="19.5">
      <c r="A19" s="5" t="s">
        <v>0</v>
      </c>
      <c r="B19" s="20">
        <v>1</v>
      </c>
      <c r="C19" s="20">
        <v>2</v>
      </c>
      <c r="D19" s="20">
        <v>3</v>
      </c>
      <c r="E19" s="20">
        <v>4</v>
      </c>
      <c r="F19" s="20">
        <v>5</v>
      </c>
      <c r="G19" s="2"/>
      <c r="H19" s="11"/>
    </row>
    <row r="20" spans="1:11" ht="20.25">
      <c r="A20" s="68" t="s">
        <v>52</v>
      </c>
      <c r="B20" s="20">
        <v>631.20000000000005</v>
      </c>
      <c r="C20" s="20">
        <v>629.4</v>
      </c>
      <c r="D20" s="20"/>
      <c r="E20" s="20"/>
      <c r="F20" s="20"/>
      <c r="G20" s="27"/>
      <c r="H20" s="11"/>
    </row>
    <row r="21" spans="1:11" ht="20.25">
      <c r="A21" s="68" t="s">
        <v>53</v>
      </c>
      <c r="B21" s="20">
        <v>59.3</v>
      </c>
      <c r="C21" s="20">
        <v>64.3</v>
      </c>
      <c r="D21" s="20"/>
      <c r="E21" s="20"/>
      <c r="F21" s="20"/>
      <c r="G21" s="2"/>
      <c r="H21" s="11"/>
    </row>
    <row r="22" spans="1:11" ht="20.25">
      <c r="A22" s="68" t="s">
        <v>54</v>
      </c>
      <c r="B22" s="20">
        <v>571.29999999999995</v>
      </c>
      <c r="C22" s="20">
        <v>564.6</v>
      </c>
      <c r="D22" s="20"/>
      <c r="E22" s="20"/>
      <c r="F22" s="20"/>
      <c r="G22" s="2"/>
      <c r="H22" s="11"/>
    </row>
    <row r="23" spans="1:11" ht="20.25">
      <c r="A23" s="68" t="s">
        <v>55</v>
      </c>
      <c r="B23" s="20">
        <f>B21+B22</f>
        <v>630.59999999999991</v>
      </c>
      <c r="C23" s="20">
        <f>C21+C22</f>
        <v>628.9</v>
      </c>
      <c r="D23" s="20"/>
      <c r="E23" s="20"/>
      <c r="F23" s="20"/>
      <c r="G23" s="2"/>
      <c r="H23" s="11"/>
    </row>
    <row r="24" spans="1:11" ht="19.5">
      <c r="A24" s="68" t="s">
        <v>50</v>
      </c>
      <c r="B24" s="20">
        <v>11</v>
      </c>
      <c r="C24" s="20">
        <v>11</v>
      </c>
      <c r="D24" s="20"/>
      <c r="E24" s="20"/>
      <c r="F24" s="20"/>
      <c r="G24" s="2"/>
      <c r="H24" s="11"/>
    </row>
    <row r="25" spans="1:11" ht="19.5">
      <c r="A25" s="69" t="s">
        <v>49</v>
      </c>
      <c r="B25" s="60">
        <f>(B21/B20)*100*(15/B24)</f>
        <v>12.811095748358104</v>
      </c>
      <c r="C25" s="60">
        <f>(C21/C20)*100*(15/C24)</f>
        <v>13.93101655256088</v>
      </c>
      <c r="D25" s="35"/>
      <c r="E25" s="35"/>
      <c r="F25" s="35"/>
      <c r="G25" s="28"/>
      <c r="H25" s="11"/>
    </row>
    <row r="26" spans="1:11" ht="30.75">
      <c r="A26" s="70" t="s">
        <v>56</v>
      </c>
      <c r="B26" s="231">
        <f>AVERAGE(B25:F25)</f>
        <v>13.371056150459491</v>
      </c>
      <c r="C26" s="231"/>
      <c r="D26" s="231"/>
      <c r="E26" s="231"/>
      <c r="F26" s="231"/>
      <c r="G26" s="10"/>
      <c r="H26" s="11"/>
    </row>
    <row r="27" spans="1:11" ht="15.75">
      <c r="A27" s="10"/>
      <c r="B27" s="10"/>
      <c r="C27" s="10"/>
      <c r="D27" s="10"/>
      <c r="E27" s="10"/>
      <c r="F27" s="10"/>
      <c r="G27" s="10"/>
      <c r="H27" s="11"/>
    </row>
    <row r="28" spans="1:11" ht="18.75">
      <c r="A28" s="232" t="s">
        <v>62</v>
      </c>
      <c r="B28" s="232"/>
      <c r="C28" s="232"/>
      <c r="D28" s="232"/>
      <c r="E28" s="232"/>
      <c r="F28" s="232"/>
      <c r="G28" s="34"/>
      <c r="H28" s="11"/>
    </row>
    <row r="29" spans="1:11" ht="18.75" customHeight="1">
      <c r="A29" s="233" t="s">
        <v>63</v>
      </c>
      <c r="B29" s="233"/>
      <c r="C29" s="233"/>
      <c r="D29" s="233"/>
      <c r="E29" s="233"/>
      <c r="F29" s="233"/>
      <c r="G29" s="32"/>
      <c r="H29" s="32"/>
    </row>
    <row r="30" spans="1:11" ht="18" customHeight="1">
      <c r="A30" s="233" t="s">
        <v>64</v>
      </c>
      <c r="B30" s="233"/>
      <c r="C30" s="233"/>
      <c r="D30" s="233"/>
      <c r="E30" s="233"/>
      <c r="F30" s="233"/>
      <c r="G30" s="31"/>
      <c r="H30" s="31"/>
    </row>
    <row r="31" spans="1:11" ht="15.75" customHeight="1">
      <c r="A31" s="233" t="s">
        <v>65</v>
      </c>
      <c r="B31" s="233"/>
      <c r="C31" s="233"/>
      <c r="D31" s="233"/>
      <c r="E31" s="233"/>
      <c r="F31" s="233"/>
      <c r="G31" s="32"/>
      <c r="H31" s="32"/>
    </row>
    <row r="32" spans="1:11" ht="18" customHeight="1">
      <c r="A32" s="229" t="s">
        <v>66</v>
      </c>
      <c r="B32" s="229"/>
      <c r="C32" s="229"/>
      <c r="D32" s="229"/>
      <c r="E32" s="229"/>
      <c r="F32" s="59"/>
      <c r="G32" s="26"/>
      <c r="H32" s="11"/>
    </row>
    <row r="33" spans="1:8" ht="15.75" customHeight="1">
      <c r="A33" s="11"/>
      <c r="B33" s="11"/>
      <c r="C33" s="11"/>
      <c r="D33" s="11"/>
      <c r="E33" s="11"/>
      <c r="F33" s="11"/>
      <c r="G33" s="11"/>
      <c r="H33" s="11"/>
    </row>
    <row r="34" spans="1:8" ht="15.75" customHeight="1">
      <c r="A34" s="11"/>
      <c r="B34" s="11"/>
      <c r="C34" s="11"/>
      <c r="D34" s="11"/>
      <c r="E34" s="11"/>
      <c r="F34" s="11"/>
      <c r="G34" s="11"/>
      <c r="H34" s="11"/>
    </row>
    <row r="35" spans="1:8">
      <c r="A35" s="11"/>
      <c r="B35" s="11"/>
      <c r="C35" s="11"/>
      <c r="D35" s="11"/>
      <c r="E35" s="11"/>
      <c r="F35" s="11"/>
      <c r="G35" s="11"/>
      <c r="H35" s="11"/>
    </row>
  </sheetData>
  <mergeCells count="18">
    <mergeCell ref="A1:F1"/>
    <mergeCell ref="A2:F2"/>
    <mergeCell ref="A3:B3"/>
    <mergeCell ref="C3:F3"/>
    <mergeCell ref="A4:F4"/>
    <mergeCell ref="A32:E32"/>
    <mergeCell ref="A5:F5"/>
    <mergeCell ref="B12:F12"/>
    <mergeCell ref="A14:F14"/>
    <mergeCell ref="A17:E17"/>
    <mergeCell ref="A18:F18"/>
    <mergeCell ref="A15:F15"/>
    <mergeCell ref="A16:F16"/>
    <mergeCell ref="A29:F29"/>
    <mergeCell ref="A30:F30"/>
    <mergeCell ref="A31:F31"/>
    <mergeCell ref="B26:F26"/>
    <mergeCell ref="A28:F28"/>
  </mergeCells>
  <pageMargins left="0.75" right="0.75" top="1" bottom="1" header="0.5" footer="0.5"/>
  <pageSetup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G21" sqref="G21"/>
    </sheetView>
  </sheetViews>
  <sheetFormatPr defaultRowHeight="15"/>
  <cols>
    <col min="1" max="1" width="9.140625" style="1" customWidth="1"/>
    <col min="2" max="7" width="9.140625" style="1"/>
    <col min="8" max="8" width="7.7109375" style="1" customWidth="1"/>
    <col min="9" max="9" width="7.140625" style="1" customWidth="1"/>
    <col min="10" max="10" width="7.42578125" style="1" customWidth="1"/>
    <col min="11" max="11" width="6.7109375" style="1" customWidth="1"/>
    <col min="12" max="12" width="6.85546875" style="1" customWidth="1"/>
    <col min="13" max="13" width="7" style="1" customWidth="1"/>
    <col min="14" max="256" width="9.140625" style="1"/>
    <col min="257" max="257" width="3.5703125" style="1" customWidth="1"/>
    <col min="258" max="263" width="9.140625" style="1"/>
    <col min="264" max="264" width="7.7109375" style="1" customWidth="1"/>
    <col min="265" max="265" width="7.140625" style="1" customWidth="1"/>
    <col min="266" max="266" width="7.42578125" style="1" customWidth="1"/>
    <col min="267" max="267" width="6.7109375" style="1" customWidth="1"/>
    <col min="268" max="268" width="6.85546875" style="1" customWidth="1"/>
    <col min="269" max="269" width="7" style="1" customWidth="1"/>
    <col min="270" max="512" width="9.140625" style="1"/>
    <col min="513" max="513" width="3.5703125" style="1" customWidth="1"/>
    <col min="514" max="519" width="9.140625" style="1"/>
    <col min="520" max="520" width="7.7109375" style="1" customWidth="1"/>
    <col min="521" max="521" width="7.140625" style="1" customWidth="1"/>
    <col min="522" max="522" width="7.42578125" style="1" customWidth="1"/>
    <col min="523" max="523" width="6.7109375" style="1" customWidth="1"/>
    <col min="524" max="524" width="6.85546875" style="1" customWidth="1"/>
    <col min="525" max="525" width="7" style="1" customWidth="1"/>
    <col min="526" max="768" width="9.140625" style="1"/>
    <col min="769" max="769" width="3.5703125" style="1" customWidth="1"/>
    <col min="770" max="775" width="9.140625" style="1"/>
    <col min="776" max="776" width="7.7109375" style="1" customWidth="1"/>
    <col min="777" max="777" width="7.140625" style="1" customWidth="1"/>
    <col min="778" max="778" width="7.42578125" style="1" customWidth="1"/>
    <col min="779" max="779" width="6.7109375" style="1" customWidth="1"/>
    <col min="780" max="780" width="6.85546875" style="1" customWidth="1"/>
    <col min="781" max="781" width="7" style="1" customWidth="1"/>
    <col min="782" max="1024" width="9.140625" style="1"/>
    <col min="1025" max="1025" width="3.5703125" style="1" customWidth="1"/>
    <col min="1026" max="1031" width="9.140625" style="1"/>
    <col min="1032" max="1032" width="7.7109375" style="1" customWidth="1"/>
    <col min="1033" max="1033" width="7.140625" style="1" customWidth="1"/>
    <col min="1034" max="1034" width="7.42578125" style="1" customWidth="1"/>
    <col min="1035" max="1035" width="6.7109375" style="1" customWidth="1"/>
    <col min="1036" max="1036" width="6.85546875" style="1" customWidth="1"/>
    <col min="1037" max="1037" width="7" style="1" customWidth="1"/>
    <col min="1038" max="1280" width="9.140625" style="1"/>
    <col min="1281" max="1281" width="3.5703125" style="1" customWidth="1"/>
    <col min="1282" max="1287" width="9.140625" style="1"/>
    <col min="1288" max="1288" width="7.7109375" style="1" customWidth="1"/>
    <col min="1289" max="1289" width="7.140625" style="1" customWidth="1"/>
    <col min="1290" max="1290" width="7.42578125" style="1" customWidth="1"/>
    <col min="1291" max="1291" width="6.7109375" style="1" customWidth="1"/>
    <col min="1292" max="1292" width="6.85546875" style="1" customWidth="1"/>
    <col min="1293" max="1293" width="7" style="1" customWidth="1"/>
    <col min="1294" max="1536" width="9.140625" style="1"/>
    <col min="1537" max="1537" width="3.5703125" style="1" customWidth="1"/>
    <col min="1538" max="1543" width="9.140625" style="1"/>
    <col min="1544" max="1544" width="7.7109375" style="1" customWidth="1"/>
    <col min="1545" max="1545" width="7.140625" style="1" customWidth="1"/>
    <col min="1546" max="1546" width="7.42578125" style="1" customWidth="1"/>
    <col min="1547" max="1547" width="6.7109375" style="1" customWidth="1"/>
    <col min="1548" max="1548" width="6.85546875" style="1" customWidth="1"/>
    <col min="1549" max="1549" width="7" style="1" customWidth="1"/>
    <col min="1550" max="1792" width="9.140625" style="1"/>
    <col min="1793" max="1793" width="3.5703125" style="1" customWidth="1"/>
    <col min="1794" max="1799" width="9.140625" style="1"/>
    <col min="1800" max="1800" width="7.7109375" style="1" customWidth="1"/>
    <col min="1801" max="1801" width="7.140625" style="1" customWidth="1"/>
    <col min="1802" max="1802" width="7.42578125" style="1" customWidth="1"/>
    <col min="1803" max="1803" width="6.7109375" style="1" customWidth="1"/>
    <col min="1804" max="1804" width="6.85546875" style="1" customWidth="1"/>
    <col min="1805" max="1805" width="7" style="1" customWidth="1"/>
    <col min="1806" max="2048" width="9.140625" style="1"/>
    <col min="2049" max="2049" width="3.5703125" style="1" customWidth="1"/>
    <col min="2050" max="2055" width="9.140625" style="1"/>
    <col min="2056" max="2056" width="7.7109375" style="1" customWidth="1"/>
    <col min="2057" max="2057" width="7.140625" style="1" customWidth="1"/>
    <col min="2058" max="2058" width="7.42578125" style="1" customWidth="1"/>
    <col min="2059" max="2059" width="6.7109375" style="1" customWidth="1"/>
    <col min="2060" max="2060" width="6.85546875" style="1" customWidth="1"/>
    <col min="2061" max="2061" width="7" style="1" customWidth="1"/>
    <col min="2062" max="2304" width="9.140625" style="1"/>
    <col min="2305" max="2305" width="3.5703125" style="1" customWidth="1"/>
    <col min="2306" max="2311" width="9.140625" style="1"/>
    <col min="2312" max="2312" width="7.7109375" style="1" customWidth="1"/>
    <col min="2313" max="2313" width="7.140625" style="1" customWidth="1"/>
    <col min="2314" max="2314" width="7.42578125" style="1" customWidth="1"/>
    <col min="2315" max="2315" width="6.7109375" style="1" customWidth="1"/>
    <col min="2316" max="2316" width="6.85546875" style="1" customWidth="1"/>
    <col min="2317" max="2317" width="7" style="1" customWidth="1"/>
    <col min="2318" max="2560" width="9.140625" style="1"/>
    <col min="2561" max="2561" width="3.5703125" style="1" customWidth="1"/>
    <col min="2562" max="2567" width="9.140625" style="1"/>
    <col min="2568" max="2568" width="7.7109375" style="1" customWidth="1"/>
    <col min="2569" max="2569" width="7.140625" style="1" customWidth="1"/>
    <col min="2570" max="2570" width="7.42578125" style="1" customWidth="1"/>
    <col min="2571" max="2571" width="6.7109375" style="1" customWidth="1"/>
    <col min="2572" max="2572" width="6.85546875" style="1" customWidth="1"/>
    <col min="2573" max="2573" width="7" style="1" customWidth="1"/>
    <col min="2574" max="2816" width="9.140625" style="1"/>
    <col min="2817" max="2817" width="3.5703125" style="1" customWidth="1"/>
    <col min="2818" max="2823" width="9.140625" style="1"/>
    <col min="2824" max="2824" width="7.7109375" style="1" customWidth="1"/>
    <col min="2825" max="2825" width="7.140625" style="1" customWidth="1"/>
    <col min="2826" max="2826" width="7.42578125" style="1" customWidth="1"/>
    <col min="2827" max="2827" width="6.7109375" style="1" customWidth="1"/>
    <col min="2828" max="2828" width="6.85546875" style="1" customWidth="1"/>
    <col min="2829" max="2829" width="7" style="1" customWidth="1"/>
    <col min="2830" max="3072" width="9.140625" style="1"/>
    <col min="3073" max="3073" width="3.5703125" style="1" customWidth="1"/>
    <col min="3074" max="3079" width="9.140625" style="1"/>
    <col min="3080" max="3080" width="7.7109375" style="1" customWidth="1"/>
    <col min="3081" max="3081" width="7.140625" style="1" customWidth="1"/>
    <col min="3082" max="3082" width="7.42578125" style="1" customWidth="1"/>
    <col min="3083" max="3083" width="6.7109375" style="1" customWidth="1"/>
    <col min="3084" max="3084" width="6.85546875" style="1" customWidth="1"/>
    <col min="3085" max="3085" width="7" style="1" customWidth="1"/>
    <col min="3086" max="3328" width="9.140625" style="1"/>
    <col min="3329" max="3329" width="3.5703125" style="1" customWidth="1"/>
    <col min="3330" max="3335" width="9.140625" style="1"/>
    <col min="3336" max="3336" width="7.7109375" style="1" customWidth="1"/>
    <col min="3337" max="3337" width="7.140625" style="1" customWidth="1"/>
    <col min="3338" max="3338" width="7.42578125" style="1" customWidth="1"/>
    <col min="3339" max="3339" width="6.7109375" style="1" customWidth="1"/>
    <col min="3340" max="3340" width="6.85546875" style="1" customWidth="1"/>
    <col min="3341" max="3341" width="7" style="1" customWidth="1"/>
    <col min="3342" max="3584" width="9.140625" style="1"/>
    <col min="3585" max="3585" width="3.5703125" style="1" customWidth="1"/>
    <col min="3586" max="3591" width="9.140625" style="1"/>
    <col min="3592" max="3592" width="7.7109375" style="1" customWidth="1"/>
    <col min="3593" max="3593" width="7.140625" style="1" customWidth="1"/>
    <col min="3594" max="3594" width="7.42578125" style="1" customWidth="1"/>
    <col min="3595" max="3595" width="6.7109375" style="1" customWidth="1"/>
    <col min="3596" max="3596" width="6.85546875" style="1" customWidth="1"/>
    <col min="3597" max="3597" width="7" style="1" customWidth="1"/>
    <col min="3598" max="3840" width="9.140625" style="1"/>
    <col min="3841" max="3841" width="3.5703125" style="1" customWidth="1"/>
    <col min="3842" max="3847" width="9.140625" style="1"/>
    <col min="3848" max="3848" width="7.7109375" style="1" customWidth="1"/>
    <col min="3849" max="3849" width="7.140625" style="1" customWidth="1"/>
    <col min="3850" max="3850" width="7.42578125" style="1" customWidth="1"/>
    <col min="3851" max="3851" width="6.7109375" style="1" customWidth="1"/>
    <col min="3852" max="3852" width="6.85546875" style="1" customWidth="1"/>
    <col min="3853" max="3853" width="7" style="1" customWidth="1"/>
    <col min="3854" max="4096" width="9.140625" style="1"/>
    <col min="4097" max="4097" width="3.5703125" style="1" customWidth="1"/>
    <col min="4098" max="4103" width="9.140625" style="1"/>
    <col min="4104" max="4104" width="7.7109375" style="1" customWidth="1"/>
    <col min="4105" max="4105" width="7.140625" style="1" customWidth="1"/>
    <col min="4106" max="4106" width="7.42578125" style="1" customWidth="1"/>
    <col min="4107" max="4107" width="6.7109375" style="1" customWidth="1"/>
    <col min="4108" max="4108" width="6.85546875" style="1" customWidth="1"/>
    <col min="4109" max="4109" width="7" style="1" customWidth="1"/>
    <col min="4110" max="4352" width="9.140625" style="1"/>
    <col min="4353" max="4353" width="3.5703125" style="1" customWidth="1"/>
    <col min="4354" max="4359" width="9.140625" style="1"/>
    <col min="4360" max="4360" width="7.7109375" style="1" customWidth="1"/>
    <col min="4361" max="4361" width="7.140625" style="1" customWidth="1"/>
    <col min="4362" max="4362" width="7.42578125" style="1" customWidth="1"/>
    <col min="4363" max="4363" width="6.7109375" style="1" customWidth="1"/>
    <col min="4364" max="4364" width="6.85546875" style="1" customWidth="1"/>
    <col min="4365" max="4365" width="7" style="1" customWidth="1"/>
    <col min="4366" max="4608" width="9.140625" style="1"/>
    <col min="4609" max="4609" width="3.5703125" style="1" customWidth="1"/>
    <col min="4610" max="4615" width="9.140625" style="1"/>
    <col min="4616" max="4616" width="7.7109375" style="1" customWidth="1"/>
    <col min="4617" max="4617" width="7.140625" style="1" customWidth="1"/>
    <col min="4618" max="4618" width="7.42578125" style="1" customWidth="1"/>
    <col min="4619" max="4619" width="6.7109375" style="1" customWidth="1"/>
    <col min="4620" max="4620" width="6.85546875" style="1" customWidth="1"/>
    <col min="4621" max="4621" width="7" style="1" customWidth="1"/>
    <col min="4622" max="4864" width="9.140625" style="1"/>
    <col min="4865" max="4865" width="3.5703125" style="1" customWidth="1"/>
    <col min="4866" max="4871" width="9.140625" style="1"/>
    <col min="4872" max="4872" width="7.7109375" style="1" customWidth="1"/>
    <col min="4873" max="4873" width="7.140625" style="1" customWidth="1"/>
    <col min="4874" max="4874" width="7.42578125" style="1" customWidth="1"/>
    <col min="4875" max="4875" width="6.7109375" style="1" customWidth="1"/>
    <col min="4876" max="4876" width="6.85546875" style="1" customWidth="1"/>
    <col min="4877" max="4877" width="7" style="1" customWidth="1"/>
    <col min="4878" max="5120" width="9.140625" style="1"/>
    <col min="5121" max="5121" width="3.5703125" style="1" customWidth="1"/>
    <col min="5122" max="5127" width="9.140625" style="1"/>
    <col min="5128" max="5128" width="7.7109375" style="1" customWidth="1"/>
    <col min="5129" max="5129" width="7.140625" style="1" customWidth="1"/>
    <col min="5130" max="5130" width="7.42578125" style="1" customWidth="1"/>
    <col min="5131" max="5131" width="6.7109375" style="1" customWidth="1"/>
    <col min="5132" max="5132" width="6.85546875" style="1" customWidth="1"/>
    <col min="5133" max="5133" width="7" style="1" customWidth="1"/>
    <col min="5134" max="5376" width="9.140625" style="1"/>
    <col min="5377" max="5377" width="3.5703125" style="1" customWidth="1"/>
    <col min="5378" max="5383" width="9.140625" style="1"/>
    <col min="5384" max="5384" width="7.7109375" style="1" customWidth="1"/>
    <col min="5385" max="5385" width="7.140625" style="1" customWidth="1"/>
    <col min="5386" max="5386" width="7.42578125" style="1" customWidth="1"/>
    <col min="5387" max="5387" width="6.7109375" style="1" customWidth="1"/>
    <col min="5388" max="5388" width="6.85546875" style="1" customWidth="1"/>
    <col min="5389" max="5389" width="7" style="1" customWidth="1"/>
    <col min="5390" max="5632" width="9.140625" style="1"/>
    <col min="5633" max="5633" width="3.5703125" style="1" customWidth="1"/>
    <col min="5634" max="5639" width="9.140625" style="1"/>
    <col min="5640" max="5640" width="7.7109375" style="1" customWidth="1"/>
    <col min="5641" max="5641" width="7.140625" style="1" customWidth="1"/>
    <col min="5642" max="5642" width="7.42578125" style="1" customWidth="1"/>
    <col min="5643" max="5643" width="6.7109375" style="1" customWidth="1"/>
    <col min="5644" max="5644" width="6.85546875" style="1" customWidth="1"/>
    <col min="5645" max="5645" width="7" style="1" customWidth="1"/>
    <col min="5646" max="5888" width="9.140625" style="1"/>
    <col min="5889" max="5889" width="3.5703125" style="1" customWidth="1"/>
    <col min="5890" max="5895" width="9.140625" style="1"/>
    <col min="5896" max="5896" width="7.7109375" style="1" customWidth="1"/>
    <col min="5897" max="5897" width="7.140625" style="1" customWidth="1"/>
    <col min="5898" max="5898" width="7.42578125" style="1" customWidth="1"/>
    <col min="5899" max="5899" width="6.7109375" style="1" customWidth="1"/>
    <col min="5900" max="5900" width="6.85546875" style="1" customWidth="1"/>
    <col min="5901" max="5901" width="7" style="1" customWidth="1"/>
    <col min="5902" max="6144" width="9.140625" style="1"/>
    <col min="6145" max="6145" width="3.5703125" style="1" customWidth="1"/>
    <col min="6146" max="6151" width="9.140625" style="1"/>
    <col min="6152" max="6152" width="7.7109375" style="1" customWidth="1"/>
    <col min="6153" max="6153" width="7.140625" style="1" customWidth="1"/>
    <col min="6154" max="6154" width="7.42578125" style="1" customWidth="1"/>
    <col min="6155" max="6155" width="6.7109375" style="1" customWidth="1"/>
    <col min="6156" max="6156" width="6.85546875" style="1" customWidth="1"/>
    <col min="6157" max="6157" width="7" style="1" customWidth="1"/>
    <col min="6158" max="6400" width="9.140625" style="1"/>
    <col min="6401" max="6401" width="3.5703125" style="1" customWidth="1"/>
    <col min="6402" max="6407" width="9.140625" style="1"/>
    <col min="6408" max="6408" width="7.7109375" style="1" customWidth="1"/>
    <col min="6409" max="6409" width="7.140625" style="1" customWidth="1"/>
    <col min="6410" max="6410" width="7.42578125" style="1" customWidth="1"/>
    <col min="6411" max="6411" width="6.7109375" style="1" customWidth="1"/>
    <col min="6412" max="6412" width="6.85546875" style="1" customWidth="1"/>
    <col min="6413" max="6413" width="7" style="1" customWidth="1"/>
    <col min="6414" max="6656" width="9.140625" style="1"/>
    <col min="6657" max="6657" width="3.5703125" style="1" customWidth="1"/>
    <col min="6658" max="6663" width="9.140625" style="1"/>
    <col min="6664" max="6664" width="7.7109375" style="1" customWidth="1"/>
    <col min="6665" max="6665" width="7.140625" style="1" customWidth="1"/>
    <col min="6666" max="6666" width="7.42578125" style="1" customWidth="1"/>
    <col min="6667" max="6667" width="6.7109375" style="1" customWidth="1"/>
    <col min="6668" max="6668" width="6.85546875" style="1" customWidth="1"/>
    <col min="6669" max="6669" width="7" style="1" customWidth="1"/>
    <col min="6670" max="6912" width="9.140625" style="1"/>
    <col min="6913" max="6913" width="3.5703125" style="1" customWidth="1"/>
    <col min="6914" max="6919" width="9.140625" style="1"/>
    <col min="6920" max="6920" width="7.7109375" style="1" customWidth="1"/>
    <col min="6921" max="6921" width="7.140625" style="1" customWidth="1"/>
    <col min="6922" max="6922" width="7.42578125" style="1" customWidth="1"/>
    <col min="6923" max="6923" width="6.7109375" style="1" customWidth="1"/>
    <col min="6924" max="6924" width="6.85546875" style="1" customWidth="1"/>
    <col min="6925" max="6925" width="7" style="1" customWidth="1"/>
    <col min="6926" max="7168" width="9.140625" style="1"/>
    <col min="7169" max="7169" width="3.5703125" style="1" customWidth="1"/>
    <col min="7170" max="7175" width="9.140625" style="1"/>
    <col min="7176" max="7176" width="7.7109375" style="1" customWidth="1"/>
    <col min="7177" max="7177" width="7.140625" style="1" customWidth="1"/>
    <col min="7178" max="7178" width="7.42578125" style="1" customWidth="1"/>
    <col min="7179" max="7179" width="6.7109375" style="1" customWidth="1"/>
    <col min="7180" max="7180" width="6.85546875" style="1" customWidth="1"/>
    <col min="7181" max="7181" width="7" style="1" customWidth="1"/>
    <col min="7182" max="7424" width="9.140625" style="1"/>
    <col min="7425" max="7425" width="3.5703125" style="1" customWidth="1"/>
    <col min="7426" max="7431" width="9.140625" style="1"/>
    <col min="7432" max="7432" width="7.7109375" style="1" customWidth="1"/>
    <col min="7433" max="7433" width="7.140625" style="1" customWidth="1"/>
    <col min="7434" max="7434" width="7.42578125" style="1" customWidth="1"/>
    <col min="7435" max="7435" width="6.7109375" style="1" customWidth="1"/>
    <col min="7436" max="7436" width="6.85546875" style="1" customWidth="1"/>
    <col min="7437" max="7437" width="7" style="1" customWidth="1"/>
    <col min="7438" max="7680" width="9.140625" style="1"/>
    <col min="7681" max="7681" width="3.5703125" style="1" customWidth="1"/>
    <col min="7682" max="7687" width="9.140625" style="1"/>
    <col min="7688" max="7688" width="7.7109375" style="1" customWidth="1"/>
    <col min="7689" max="7689" width="7.140625" style="1" customWidth="1"/>
    <col min="7690" max="7690" width="7.42578125" style="1" customWidth="1"/>
    <col min="7691" max="7691" width="6.7109375" style="1" customWidth="1"/>
    <col min="7692" max="7692" width="6.85546875" style="1" customWidth="1"/>
    <col min="7693" max="7693" width="7" style="1" customWidth="1"/>
    <col min="7694" max="7936" width="9.140625" style="1"/>
    <col min="7937" max="7937" width="3.5703125" style="1" customWidth="1"/>
    <col min="7938" max="7943" width="9.140625" style="1"/>
    <col min="7944" max="7944" width="7.7109375" style="1" customWidth="1"/>
    <col min="7945" max="7945" width="7.140625" style="1" customWidth="1"/>
    <col min="7946" max="7946" width="7.42578125" style="1" customWidth="1"/>
    <col min="7947" max="7947" width="6.7109375" style="1" customWidth="1"/>
    <col min="7948" max="7948" width="6.85546875" style="1" customWidth="1"/>
    <col min="7949" max="7949" width="7" style="1" customWidth="1"/>
    <col min="7950" max="8192" width="9.140625" style="1"/>
    <col min="8193" max="8193" width="3.5703125" style="1" customWidth="1"/>
    <col min="8194" max="8199" width="9.140625" style="1"/>
    <col min="8200" max="8200" width="7.7109375" style="1" customWidth="1"/>
    <col min="8201" max="8201" width="7.140625" style="1" customWidth="1"/>
    <col min="8202" max="8202" width="7.42578125" style="1" customWidth="1"/>
    <col min="8203" max="8203" width="6.7109375" style="1" customWidth="1"/>
    <col min="8204" max="8204" width="6.85546875" style="1" customWidth="1"/>
    <col min="8205" max="8205" width="7" style="1" customWidth="1"/>
    <col min="8206" max="8448" width="9.140625" style="1"/>
    <col min="8449" max="8449" width="3.5703125" style="1" customWidth="1"/>
    <col min="8450" max="8455" width="9.140625" style="1"/>
    <col min="8456" max="8456" width="7.7109375" style="1" customWidth="1"/>
    <col min="8457" max="8457" width="7.140625" style="1" customWidth="1"/>
    <col min="8458" max="8458" width="7.42578125" style="1" customWidth="1"/>
    <col min="8459" max="8459" width="6.7109375" style="1" customWidth="1"/>
    <col min="8460" max="8460" width="6.85546875" style="1" customWidth="1"/>
    <col min="8461" max="8461" width="7" style="1" customWidth="1"/>
    <col min="8462" max="8704" width="9.140625" style="1"/>
    <col min="8705" max="8705" width="3.5703125" style="1" customWidth="1"/>
    <col min="8706" max="8711" width="9.140625" style="1"/>
    <col min="8712" max="8712" width="7.7109375" style="1" customWidth="1"/>
    <col min="8713" max="8713" width="7.140625" style="1" customWidth="1"/>
    <col min="8714" max="8714" width="7.42578125" style="1" customWidth="1"/>
    <col min="8715" max="8715" width="6.7109375" style="1" customWidth="1"/>
    <col min="8716" max="8716" width="6.85546875" style="1" customWidth="1"/>
    <col min="8717" max="8717" width="7" style="1" customWidth="1"/>
    <col min="8718" max="8960" width="9.140625" style="1"/>
    <col min="8961" max="8961" width="3.5703125" style="1" customWidth="1"/>
    <col min="8962" max="8967" width="9.140625" style="1"/>
    <col min="8968" max="8968" width="7.7109375" style="1" customWidth="1"/>
    <col min="8969" max="8969" width="7.140625" style="1" customWidth="1"/>
    <col min="8970" max="8970" width="7.42578125" style="1" customWidth="1"/>
    <col min="8971" max="8971" width="6.7109375" style="1" customWidth="1"/>
    <col min="8972" max="8972" width="6.85546875" style="1" customWidth="1"/>
    <col min="8973" max="8973" width="7" style="1" customWidth="1"/>
    <col min="8974" max="9216" width="9.140625" style="1"/>
    <col min="9217" max="9217" width="3.5703125" style="1" customWidth="1"/>
    <col min="9218" max="9223" width="9.140625" style="1"/>
    <col min="9224" max="9224" width="7.7109375" style="1" customWidth="1"/>
    <col min="9225" max="9225" width="7.140625" style="1" customWidth="1"/>
    <col min="9226" max="9226" width="7.42578125" style="1" customWidth="1"/>
    <col min="9227" max="9227" width="6.7109375" style="1" customWidth="1"/>
    <col min="9228" max="9228" width="6.85546875" style="1" customWidth="1"/>
    <col min="9229" max="9229" width="7" style="1" customWidth="1"/>
    <col min="9230" max="9472" width="9.140625" style="1"/>
    <col min="9473" max="9473" width="3.5703125" style="1" customWidth="1"/>
    <col min="9474" max="9479" width="9.140625" style="1"/>
    <col min="9480" max="9480" width="7.7109375" style="1" customWidth="1"/>
    <col min="9481" max="9481" width="7.140625" style="1" customWidth="1"/>
    <col min="9482" max="9482" width="7.42578125" style="1" customWidth="1"/>
    <col min="9483" max="9483" width="6.7109375" style="1" customWidth="1"/>
    <col min="9484" max="9484" width="6.85546875" style="1" customWidth="1"/>
    <col min="9485" max="9485" width="7" style="1" customWidth="1"/>
    <col min="9486" max="9728" width="9.140625" style="1"/>
    <col min="9729" max="9729" width="3.5703125" style="1" customWidth="1"/>
    <col min="9730" max="9735" width="9.140625" style="1"/>
    <col min="9736" max="9736" width="7.7109375" style="1" customWidth="1"/>
    <col min="9737" max="9737" width="7.140625" style="1" customWidth="1"/>
    <col min="9738" max="9738" width="7.42578125" style="1" customWidth="1"/>
    <col min="9739" max="9739" width="6.7109375" style="1" customWidth="1"/>
    <col min="9740" max="9740" width="6.85546875" style="1" customWidth="1"/>
    <col min="9741" max="9741" width="7" style="1" customWidth="1"/>
    <col min="9742" max="9984" width="9.140625" style="1"/>
    <col min="9985" max="9985" width="3.5703125" style="1" customWidth="1"/>
    <col min="9986" max="9991" width="9.140625" style="1"/>
    <col min="9992" max="9992" width="7.7109375" style="1" customWidth="1"/>
    <col min="9993" max="9993" width="7.140625" style="1" customWidth="1"/>
    <col min="9994" max="9994" width="7.42578125" style="1" customWidth="1"/>
    <col min="9995" max="9995" width="6.7109375" style="1" customWidth="1"/>
    <col min="9996" max="9996" width="6.85546875" style="1" customWidth="1"/>
    <col min="9997" max="9997" width="7" style="1" customWidth="1"/>
    <col min="9998" max="10240" width="9.140625" style="1"/>
    <col min="10241" max="10241" width="3.5703125" style="1" customWidth="1"/>
    <col min="10242" max="10247" width="9.140625" style="1"/>
    <col min="10248" max="10248" width="7.7109375" style="1" customWidth="1"/>
    <col min="10249" max="10249" width="7.140625" style="1" customWidth="1"/>
    <col min="10250" max="10250" width="7.42578125" style="1" customWidth="1"/>
    <col min="10251" max="10251" width="6.7109375" style="1" customWidth="1"/>
    <col min="10252" max="10252" width="6.85546875" style="1" customWidth="1"/>
    <col min="10253" max="10253" width="7" style="1" customWidth="1"/>
    <col min="10254" max="10496" width="9.140625" style="1"/>
    <col min="10497" max="10497" width="3.5703125" style="1" customWidth="1"/>
    <col min="10498" max="10503" width="9.140625" style="1"/>
    <col min="10504" max="10504" width="7.7109375" style="1" customWidth="1"/>
    <col min="10505" max="10505" width="7.140625" style="1" customWidth="1"/>
    <col min="10506" max="10506" width="7.42578125" style="1" customWidth="1"/>
    <col min="10507" max="10507" width="6.7109375" style="1" customWidth="1"/>
    <col min="10508" max="10508" width="6.85546875" style="1" customWidth="1"/>
    <col min="10509" max="10509" width="7" style="1" customWidth="1"/>
    <col min="10510" max="10752" width="9.140625" style="1"/>
    <col min="10753" max="10753" width="3.5703125" style="1" customWidth="1"/>
    <col min="10754" max="10759" width="9.140625" style="1"/>
    <col min="10760" max="10760" width="7.7109375" style="1" customWidth="1"/>
    <col min="10761" max="10761" width="7.140625" style="1" customWidth="1"/>
    <col min="10762" max="10762" width="7.42578125" style="1" customWidth="1"/>
    <col min="10763" max="10763" width="6.7109375" style="1" customWidth="1"/>
    <col min="10764" max="10764" width="6.85546875" style="1" customWidth="1"/>
    <col min="10765" max="10765" width="7" style="1" customWidth="1"/>
    <col min="10766" max="11008" width="9.140625" style="1"/>
    <col min="11009" max="11009" width="3.5703125" style="1" customWidth="1"/>
    <col min="11010" max="11015" width="9.140625" style="1"/>
    <col min="11016" max="11016" width="7.7109375" style="1" customWidth="1"/>
    <col min="11017" max="11017" width="7.140625" style="1" customWidth="1"/>
    <col min="11018" max="11018" width="7.42578125" style="1" customWidth="1"/>
    <col min="11019" max="11019" width="6.7109375" style="1" customWidth="1"/>
    <col min="11020" max="11020" width="6.85546875" style="1" customWidth="1"/>
    <col min="11021" max="11021" width="7" style="1" customWidth="1"/>
    <col min="11022" max="11264" width="9.140625" style="1"/>
    <col min="11265" max="11265" width="3.5703125" style="1" customWidth="1"/>
    <col min="11266" max="11271" width="9.140625" style="1"/>
    <col min="11272" max="11272" width="7.7109375" style="1" customWidth="1"/>
    <col min="11273" max="11273" width="7.140625" style="1" customWidth="1"/>
    <col min="11274" max="11274" width="7.42578125" style="1" customWidth="1"/>
    <col min="11275" max="11275" width="6.7109375" style="1" customWidth="1"/>
    <col min="11276" max="11276" width="6.85546875" style="1" customWidth="1"/>
    <col min="11277" max="11277" width="7" style="1" customWidth="1"/>
    <col min="11278" max="11520" width="9.140625" style="1"/>
    <col min="11521" max="11521" width="3.5703125" style="1" customWidth="1"/>
    <col min="11522" max="11527" width="9.140625" style="1"/>
    <col min="11528" max="11528" width="7.7109375" style="1" customWidth="1"/>
    <col min="11529" max="11529" width="7.140625" style="1" customWidth="1"/>
    <col min="11530" max="11530" width="7.42578125" style="1" customWidth="1"/>
    <col min="11531" max="11531" width="6.7109375" style="1" customWidth="1"/>
    <col min="11532" max="11532" width="6.85546875" style="1" customWidth="1"/>
    <col min="11533" max="11533" width="7" style="1" customWidth="1"/>
    <col min="11534" max="11776" width="9.140625" style="1"/>
    <col min="11777" max="11777" width="3.5703125" style="1" customWidth="1"/>
    <col min="11778" max="11783" width="9.140625" style="1"/>
    <col min="11784" max="11784" width="7.7109375" style="1" customWidth="1"/>
    <col min="11785" max="11785" width="7.140625" style="1" customWidth="1"/>
    <col min="11786" max="11786" width="7.42578125" style="1" customWidth="1"/>
    <col min="11787" max="11787" width="6.7109375" style="1" customWidth="1"/>
    <col min="11788" max="11788" width="6.85546875" style="1" customWidth="1"/>
    <col min="11789" max="11789" width="7" style="1" customWidth="1"/>
    <col min="11790" max="12032" width="9.140625" style="1"/>
    <col min="12033" max="12033" width="3.5703125" style="1" customWidth="1"/>
    <col min="12034" max="12039" width="9.140625" style="1"/>
    <col min="12040" max="12040" width="7.7109375" style="1" customWidth="1"/>
    <col min="12041" max="12041" width="7.140625" style="1" customWidth="1"/>
    <col min="12042" max="12042" width="7.42578125" style="1" customWidth="1"/>
    <col min="12043" max="12043" width="6.7109375" style="1" customWidth="1"/>
    <col min="12044" max="12044" width="6.85546875" style="1" customWidth="1"/>
    <col min="12045" max="12045" width="7" style="1" customWidth="1"/>
    <col min="12046" max="12288" width="9.140625" style="1"/>
    <col min="12289" max="12289" width="3.5703125" style="1" customWidth="1"/>
    <col min="12290" max="12295" width="9.140625" style="1"/>
    <col min="12296" max="12296" width="7.7109375" style="1" customWidth="1"/>
    <col min="12297" max="12297" width="7.140625" style="1" customWidth="1"/>
    <col min="12298" max="12298" width="7.42578125" style="1" customWidth="1"/>
    <col min="12299" max="12299" width="6.7109375" style="1" customWidth="1"/>
    <col min="12300" max="12300" width="6.85546875" style="1" customWidth="1"/>
    <col min="12301" max="12301" width="7" style="1" customWidth="1"/>
    <col min="12302" max="12544" width="9.140625" style="1"/>
    <col min="12545" max="12545" width="3.5703125" style="1" customWidth="1"/>
    <col min="12546" max="12551" width="9.140625" style="1"/>
    <col min="12552" max="12552" width="7.7109375" style="1" customWidth="1"/>
    <col min="12553" max="12553" width="7.140625" style="1" customWidth="1"/>
    <col min="12554" max="12554" width="7.42578125" style="1" customWidth="1"/>
    <col min="12555" max="12555" width="6.7109375" style="1" customWidth="1"/>
    <col min="12556" max="12556" width="6.85546875" style="1" customWidth="1"/>
    <col min="12557" max="12557" width="7" style="1" customWidth="1"/>
    <col min="12558" max="12800" width="9.140625" style="1"/>
    <col min="12801" max="12801" width="3.5703125" style="1" customWidth="1"/>
    <col min="12802" max="12807" width="9.140625" style="1"/>
    <col min="12808" max="12808" width="7.7109375" style="1" customWidth="1"/>
    <col min="12809" max="12809" width="7.140625" style="1" customWidth="1"/>
    <col min="12810" max="12810" width="7.42578125" style="1" customWidth="1"/>
    <col min="12811" max="12811" width="6.7109375" style="1" customWidth="1"/>
    <col min="12812" max="12812" width="6.85546875" style="1" customWidth="1"/>
    <col min="12813" max="12813" width="7" style="1" customWidth="1"/>
    <col min="12814" max="13056" width="9.140625" style="1"/>
    <col min="13057" max="13057" width="3.5703125" style="1" customWidth="1"/>
    <col min="13058" max="13063" width="9.140625" style="1"/>
    <col min="13064" max="13064" width="7.7109375" style="1" customWidth="1"/>
    <col min="13065" max="13065" width="7.140625" style="1" customWidth="1"/>
    <col min="13066" max="13066" width="7.42578125" style="1" customWidth="1"/>
    <col min="13067" max="13067" width="6.7109375" style="1" customWidth="1"/>
    <col min="13068" max="13068" width="6.85546875" style="1" customWidth="1"/>
    <col min="13069" max="13069" width="7" style="1" customWidth="1"/>
    <col min="13070" max="13312" width="9.140625" style="1"/>
    <col min="13313" max="13313" width="3.5703125" style="1" customWidth="1"/>
    <col min="13314" max="13319" width="9.140625" style="1"/>
    <col min="13320" max="13320" width="7.7109375" style="1" customWidth="1"/>
    <col min="13321" max="13321" width="7.140625" style="1" customWidth="1"/>
    <col min="13322" max="13322" width="7.42578125" style="1" customWidth="1"/>
    <col min="13323" max="13323" width="6.7109375" style="1" customWidth="1"/>
    <col min="13324" max="13324" width="6.85546875" style="1" customWidth="1"/>
    <col min="13325" max="13325" width="7" style="1" customWidth="1"/>
    <col min="13326" max="13568" width="9.140625" style="1"/>
    <col min="13569" max="13569" width="3.5703125" style="1" customWidth="1"/>
    <col min="13570" max="13575" width="9.140625" style="1"/>
    <col min="13576" max="13576" width="7.7109375" style="1" customWidth="1"/>
    <col min="13577" max="13577" width="7.140625" style="1" customWidth="1"/>
    <col min="13578" max="13578" width="7.42578125" style="1" customWidth="1"/>
    <col min="13579" max="13579" width="6.7109375" style="1" customWidth="1"/>
    <col min="13580" max="13580" width="6.85546875" style="1" customWidth="1"/>
    <col min="13581" max="13581" width="7" style="1" customWidth="1"/>
    <col min="13582" max="13824" width="9.140625" style="1"/>
    <col min="13825" max="13825" width="3.5703125" style="1" customWidth="1"/>
    <col min="13826" max="13831" width="9.140625" style="1"/>
    <col min="13832" max="13832" width="7.7109375" style="1" customWidth="1"/>
    <col min="13833" max="13833" width="7.140625" style="1" customWidth="1"/>
    <col min="13834" max="13834" width="7.42578125" style="1" customWidth="1"/>
    <col min="13835" max="13835" width="6.7109375" style="1" customWidth="1"/>
    <col min="13836" max="13836" width="6.85546875" style="1" customWidth="1"/>
    <col min="13837" max="13837" width="7" style="1" customWidth="1"/>
    <col min="13838" max="14080" width="9.140625" style="1"/>
    <col min="14081" max="14081" width="3.5703125" style="1" customWidth="1"/>
    <col min="14082" max="14087" width="9.140625" style="1"/>
    <col min="14088" max="14088" width="7.7109375" style="1" customWidth="1"/>
    <col min="14089" max="14089" width="7.140625" style="1" customWidth="1"/>
    <col min="14090" max="14090" width="7.42578125" style="1" customWidth="1"/>
    <col min="14091" max="14091" width="6.7109375" style="1" customWidth="1"/>
    <col min="14092" max="14092" width="6.85546875" style="1" customWidth="1"/>
    <col min="14093" max="14093" width="7" style="1" customWidth="1"/>
    <col min="14094" max="14336" width="9.140625" style="1"/>
    <col min="14337" max="14337" width="3.5703125" style="1" customWidth="1"/>
    <col min="14338" max="14343" width="9.140625" style="1"/>
    <col min="14344" max="14344" width="7.7109375" style="1" customWidth="1"/>
    <col min="14345" max="14345" width="7.140625" style="1" customWidth="1"/>
    <col min="14346" max="14346" width="7.42578125" style="1" customWidth="1"/>
    <col min="14347" max="14347" width="6.7109375" style="1" customWidth="1"/>
    <col min="14348" max="14348" width="6.85546875" style="1" customWidth="1"/>
    <col min="14349" max="14349" width="7" style="1" customWidth="1"/>
    <col min="14350" max="14592" width="9.140625" style="1"/>
    <col min="14593" max="14593" width="3.5703125" style="1" customWidth="1"/>
    <col min="14594" max="14599" width="9.140625" style="1"/>
    <col min="14600" max="14600" width="7.7109375" style="1" customWidth="1"/>
    <col min="14601" max="14601" width="7.140625" style="1" customWidth="1"/>
    <col min="14602" max="14602" width="7.42578125" style="1" customWidth="1"/>
    <col min="14603" max="14603" width="6.7109375" style="1" customWidth="1"/>
    <col min="14604" max="14604" width="6.85546875" style="1" customWidth="1"/>
    <col min="14605" max="14605" width="7" style="1" customWidth="1"/>
    <col min="14606" max="14848" width="9.140625" style="1"/>
    <col min="14849" max="14849" width="3.5703125" style="1" customWidth="1"/>
    <col min="14850" max="14855" width="9.140625" style="1"/>
    <col min="14856" max="14856" width="7.7109375" style="1" customWidth="1"/>
    <col min="14857" max="14857" width="7.140625" style="1" customWidth="1"/>
    <col min="14858" max="14858" width="7.42578125" style="1" customWidth="1"/>
    <col min="14859" max="14859" width="6.7109375" style="1" customWidth="1"/>
    <col min="14860" max="14860" width="6.85546875" style="1" customWidth="1"/>
    <col min="14861" max="14861" width="7" style="1" customWidth="1"/>
    <col min="14862" max="15104" width="9.140625" style="1"/>
    <col min="15105" max="15105" width="3.5703125" style="1" customWidth="1"/>
    <col min="15106" max="15111" width="9.140625" style="1"/>
    <col min="15112" max="15112" width="7.7109375" style="1" customWidth="1"/>
    <col min="15113" max="15113" width="7.140625" style="1" customWidth="1"/>
    <col min="15114" max="15114" width="7.42578125" style="1" customWidth="1"/>
    <col min="15115" max="15115" width="6.7109375" style="1" customWidth="1"/>
    <col min="15116" max="15116" width="6.85546875" style="1" customWidth="1"/>
    <col min="15117" max="15117" width="7" style="1" customWidth="1"/>
    <col min="15118" max="15360" width="9.140625" style="1"/>
    <col min="15361" max="15361" width="3.5703125" style="1" customWidth="1"/>
    <col min="15362" max="15367" width="9.140625" style="1"/>
    <col min="15368" max="15368" width="7.7109375" style="1" customWidth="1"/>
    <col min="15369" max="15369" width="7.140625" style="1" customWidth="1"/>
    <col min="15370" max="15370" width="7.42578125" style="1" customWidth="1"/>
    <col min="15371" max="15371" width="6.7109375" style="1" customWidth="1"/>
    <col min="15372" max="15372" width="6.85546875" style="1" customWidth="1"/>
    <col min="15373" max="15373" width="7" style="1" customWidth="1"/>
    <col min="15374" max="15616" width="9.140625" style="1"/>
    <col min="15617" max="15617" width="3.5703125" style="1" customWidth="1"/>
    <col min="15618" max="15623" width="9.140625" style="1"/>
    <col min="15624" max="15624" width="7.7109375" style="1" customWidth="1"/>
    <col min="15625" max="15625" width="7.140625" style="1" customWidth="1"/>
    <col min="15626" max="15626" width="7.42578125" style="1" customWidth="1"/>
    <col min="15627" max="15627" width="6.7109375" style="1" customWidth="1"/>
    <col min="15628" max="15628" width="6.85546875" style="1" customWidth="1"/>
    <col min="15629" max="15629" width="7" style="1" customWidth="1"/>
    <col min="15630" max="15872" width="9.140625" style="1"/>
    <col min="15873" max="15873" width="3.5703125" style="1" customWidth="1"/>
    <col min="15874" max="15879" width="9.140625" style="1"/>
    <col min="15880" max="15880" width="7.7109375" style="1" customWidth="1"/>
    <col min="15881" max="15881" width="7.140625" style="1" customWidth="1"/>
    <col min="15882" max="15882" width="7.42578125" style="1" customWidth="1"/>
    <col min="15883" max="15883" width="6.7109375" style="1" customWidth="1"/>
    <col min="15884" max="15884" width="6.85546875" style="1" customWidth="1"/>
    <col min="15885" max="15885" width="7" style="1" customWidth="1"/>
    <col min="15886" max="16128" width="9.140625" style="1"/>
    <col min="16129" max="16129" width="3.5703125" style="1" customWidth="1"/>
    <col min="16130" max="16135" width="9.140625" style="1"/>
    <col min="16136" max="16136" width="7.7109375" style="1" customWidth="1"/>
    <col min="16137" max="16137" width="7.140625" style="1" customWidth="1"/>
    <col min="16138" max="16138" width="7.42578125" style="1" customWidth="1"/>
    <col min="16139" max="16139" width="6.7109375" style="1" customWidth="1"/>
    <col min="16140" max="16140" width="6.85546875" style="1" customWidth="1"/>
    <col min="16141" max="16141" width="7" style="1" customWidth="1"/>
    <col min="16142" max="16384" width="9.140625" style="1"/>
  </cols>
  <sheetData>
    <row r="1" spans="1:10" ht="19.5">
      <c r="A1" s="238" t="s">
        <v>4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9.5">
      <c r="A2" s="238" t="s">
        <v>48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s="19" customFormat="1" ht="19.5">
      <c r="A3" s="238" t="s">
        <v>45</v>
      </c>
      <c r="B3" s="238"/>
      <c r="C3" s="238"/>
      <c r="D3" s="238"/>
      <c r="E3" s="239" t="s">
        <v>46</v>
      </c>
      <c r="F3" s="240"/>
      <c r="G3" s="240"/>
      <c r="H3" s="240"/>
      <c r="I3" s="240"/>
      <c r="J3" s="241"/>
    </row>
    <row r="4" spans="1:10" ht="19.5">
      <c r="A4" s="238" t="s">
        <v>47</v>
      </c>
      <c r="B4" s="238"/>
      <c r="C4" s="238"/>
      <c r="D4" s="238"/>
      <c r="E4" s="238"/>
      <c r="F4" s="238"/>
      <c r="G4" s="238"/>
      <c r="H4" s="238"/>
      <c r="I4" s="238"/>
      <c r="J4" s="238"/>
    </row>
    <row r="5" spans="1:10">
      <c r="A5" s="4"/>
      <c r="B5" s="5"/>
      <c r="C5" s="5"/>
      <c r="D5" s="5"/>
      <c r="E5" s="17" t="s">
        <v>33</v>
      </c>
      <c r="F5" s="17" t="s">
        <v>34</v>
      </c>
      <c r="G5" s="17" t="s">
        <v>35</v>
      </c>
      <c r="H5" s="17" t="s">
        <v>36</v>
      </c>
      <c r="I5" s="17" t="s">
        <v>37</v>
      </c>
      <c r="J5" s="18" t="s">
        <v>38</v>
      </c>
    </row>
    <row r="6" spans="1:10" ht="19.5">
      <c r="A6" s="4" t="s">
        <v>0</v>
      </c>
      <c r="B6" s="5"/>
      <c r="C6" s="5"/>
      <c r="D6" s="5"/>
      <c r="E6" s="20" t="s">
        <v>40</v>
      </c>
      <c r="F6" s="20" t="s">
        <v>41</v>
      </c>
      <c r="G6" s="20" t="s">
        <v>42</v>
      </c>
      <c r="H6" s="20" t="s">
        <v>43</v>
      </c>
      <c r="I6" s="20" t="s">
        <v>44</v>
      </c>
      <c r="J6" s="18"/>
    </row>
    <row r="7" spans="1:10">
      <c r="A7" s="242" t="s">
        <v>30</v>
      </c>
      <c r="B7" s="243"/>
      <c r="C7" s="243"/>
      <c r="D7" s="243"/>
      <c r="E7" s="17"/>
      <c r="F7" s="17"/>
      <c r="G7" s="17"/>
      <c r="H7" s="17"/>
      <c r="I7" s="17"/>
      <c r="J7" s="18"/>
    </row>
    <row r="8" spans="1:10" ht="20.25">
      <c r="A8" s="4" t="s">
        <v>31</v>
      </c>
      <c r="B8" s="5"/>
      <c r="C8" s="5"/>
      <c r="D8" s="5"/>
      <c r="E8" s="20">
        <v>3000</v>
      </c>
      <c r="F8" s="20">
        <v>3005</v>
      </c>
      <c r="G8" s="20">
        <v>3006</v>
      </c>
      <c r="H8" s="20">
        <v>3004</v>
      </c>
      <c r="I8" s="20">
        <v>3008</v>
      </c>
      <c r="J8" s="18"/>
    </row>
    <row r="9" spans="1:10" ht="20.25">
      <c r="A9" s="4" t="s">
        <v>32</v>
      </c>
      <c r="B9" s="5"/>
      <c r="C9" s="5"/>
      <c r="D9" s="5"/>
      <c r="E9" s="20">
        <v>2720</v>
      </c>
      <c r="F9" s="20">
        <v>2700</v>
      </c>
      <c r="G9" s="20">
        <v>2705</v>
      </c>
      <c r="H9" s="20">
        <v>2710</v>
      </c>
      <c r="I9" s="20">
        <v>2715</v>
      </c>
      <c r="J9" s="18"/>
    </row>
    <row r="10" spans="1:10" ht="19.5">
      <c r="A10" s="23" t="s">
        <v>39</v>
      </c>
      <c r="B10" s="24"/>
      <c r="C10" s="24"/>
      <c r="D10" s="24"/>
      <c r="E10" s="21">
        <f>(E8-E9)*100/E8</f>
        <v>9.3333333333333339</v>
      </c>
      <c r="F10" s="21">
        <f t="shared" ref="F10:I10" si="0">(F8-F9)*100/F8</f>
        <v>10.149750415973378</v>
      </c>
      <c r="G10" s="21">
        <f t="shared" si="0"/>
        <v>10.013306719893546</v>
      </c>
      <c r="H10" s="21">
        <f t="shared" si="0"/>
        <v>9.786950732356857</v>
      </c>
      <c r="I10" s="21">
        <f t="shared" si="0"/>
        <v>9.7406914893617014</v>
      </c>
      <c r="J10" s="25"/>
    </row>
    <row r="23" spans="14:27"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4:27" ht="15.75">
      <c r="N24" s="5"/>
      <c r="O24" s="232"/>
      <c r="P24" s="232"/>
      <c r="Q24" s="232"/>
      <c r="R24" s="232"/>
      <c r="S24" s="232"/>
      <c r="T24" s="232"/>
      <c r="U24" s="232"/>
      <c r="V24" s="2"/>
      <c r="W24" s="2"/>
      <c r="X24" s="2"/>
      <c r="Y24" s="2"/>
      <c r="Z24" s="2"/>
      <c r="AA24" s="5"/>
    </row>
    <row r="25" spans="14:27" ht="15.75">
      <c r="N25" s="5"/>
      <c r="O25" s="237"/>
      <c r="P25" s="237"/>
      <c r="Q25" s="237"/>
      <c r="R25" s="237"/>
      <c r="S25" s="237"/>
      <c r="T25" s="237"/>
      <c r="U25" s="237"/>
      <c r="V25" s="2"/>
      <c r="W25" s="2"/>
      <c r="X25" s="2"/>
      <c r="Y25" s="2"/>
      <c r="Z25" s="2"/>
      <c r="AA25" s="5"/>
    </row>
    <row r="26" spans="14:27" ht="15.75">
      <c r="N26" s="5"/>
      <c r="O26" s="237"/>
      <c r="P26" s="237"/>
      <c r="Q26" s="237"/>
      <c r="R26" s="237"/>
      <c r="S26" s="237"/>
      <c r="T26" s="237"/>
      <c r="U26" s="237"/>
      <c r="V26" s="2"/>
      <c r="W26" s="2"/>
      <c r="X26" s="2"/>
      <c r="Y26" s="2"/>
      <c r="Z26" s="2"/>
      <c r="AA26" s="5"/>
    </row>
    <row r="27" spans="14:27" ht="15.75">
      <c r="N27" s="5"/>
      <c r="O27" s="232"/>
      <c r="P27" s="232"/>
      <c r="Q27" s="232"/>
      <c r="R27" s="232"/>
      <c r="S27" s="232"/>
      <c r="T27" s="232"/>
      <c r="U27" s="232"/>
      <c r="V27" s="22"/>
      <c r="W27" s="22"/>
      <c r="X27" s="22"/>
      <c r="Y27" s="22"/>
      <c r="Z27" s="22"/>
      <c r="AA27" s="5"/>
    </row>
    <row r="28" spans="14:27"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4:27"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4:27"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</sheetData>
  <mergeCells count="10">
    <mergeCell ref="O24:U24"/>
    <mergeCell ref="O25:U25"/>
    <mergeCell ref="O26:U26"/>
    <mergeCell ref="O27:U27"/>
    <mergeCell ref="A1:J1"/>
    <mergeCell ref="A2:J2"/>
    <mergeCell ref="A3:D3"/>
    <mergeCell ref="E3:J3"/>
    <mergeCell ref="A4:J4"/>
    <mergeCell ref="A7:D7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>
      <selection activeCell="N12" sqref="N12"/>
    </sheetView>
  </sheetViews>
  <sheetFormatPr defaultRowHeight="15"/>
  <cols>
    <col min="1" max="1" width="9.85546875" style="1" customWidth="1"/>
    <col min="2" max="2" width="8.85546875" style="1" customWidth="1"/>
    <col min="3" max="4" width="9.140625" style="1"/>
    <col min="5" max="5" width="9.5703125" style="1" customWidth="1"/>
    <col min="6" max="6" width="8.5703125" style="1" customWidth="1"/>
    <col min="7" max="7" width="7.7109375" style="1" customWidth="1"/>
    <col min="8" max="8" width="7.42578125" style="1" customWidth="1"/>
    <col min="9" max="9" width="7.28515625" style="1" customWidth="1"/>
    <col min="10" max="10" width="7.42578125" style="1" customWidth="1"/>
    <col min="11" max="16384" width="9.140625" style="1"/>
  </cols>
  <sheetData>
    <row r="1" spans="1:15" ht="19.5">
      <c r="A1" s="234" t="s">
        <v>4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5" ht="19.5">
      <c r="A2" s="235" t="s">
        <v>5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5" ht="19.5">
      <c r="A3" s="235" t="s">
        <v>6</v>
      </c>
      <c r="B3" s="235"/>
      <c r="C3" s="235"/>
      <c r="D3" s="235"/>
      <c r="E3" s="235" t="s">
        <v>7</v>
      </c>
      <c r="F3" s="235"/>
      <c r="G3" s="235"/>
      <c r="H3" s="235"/>
      <c r="I3" s="235"/>
      <c r="J3" s="235"/>
    </row>
    <row r="4" spans="1:15" ht="15" customHeight="1">
      <c r="A4" s="236" t="s">
        <v>16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5" ht="1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</row>
    <row r="6" spans="1:15">
      <c r="A6" s="243" t="s">
        <v>10</v>
      </c>
      <c r="B6" s="243"/>
      <c r="C6" s="243"/>
      <c r="D6" s="243"/>
      <c r="E6" s="5"/>
      <c r="F6" s="5"/>
      <c r="G6" s="230" t="s">
        <v>0</v>
      </c>
      <c r="H6" s="230"/>
      <c r="I6" s="230"/>
      <c r="J6" s="230"/>
    </row>
    <row r="7" spans="1:15">
      <c r="A7" s="5"/>
      <c r="B7" s="5"/>
      <c r="C7" s="5"/>
      <c r="D7" s="5"/>
      <c r="E7" s="5"/>
      <c r="F7" s="5"/>
      <c r="G7" s="56">
        <v>1</v>
      </c>
      <c r="H7" s="56">
        <v>2</v>
      </c>
      <c r="I7" s="56">
        <v>3</v>
      </c>
      <c r="J7" s="56">
        <v>4</v>
      </c>
    </row>
    <row r="8" spans="1:15" ht="19.5">
      <c r="A8" s="235" t="s">
        <v>8</v>
      </c>
      <c r="B8" s="235"/>
      <c r="C8" s="235"/>
      <c r="D8" s="235"/>
      <c r="E8" s="235"/>
      <c r="F8" s="235"/>
      <c r="G8" s="20">
        <v>25</v>
      </c>
      <c r="H8" s="20">
        <v>25</v>
      </c>
      <c r="I8" s="20">
        <v>25</v>
      </c>
      <c r="J8" s="56"/>
    </row>
    <row r="9" spans="1:15" ht="19.5">
      <c r="A9" s="235" t="s">
        <v>9</v>
      </c>
      <c r="B9" s="235"/>
      <c r="C9" s="235"/>
      <c r="D9" s="235"/>
      <c r="E9" s="235"/>
      <c r="F9" s="235"/>
      <c r="G9" s="20">
        <v>75</v>
      </c>
      <c r="H9" s="20">
        <v>75</v>
      </c>
      <c r="I9" s="20">
        <v>75</v>
      </c>
      <c r="J9" s="56"/>
    </row>
    <row r="10" spans="1:15">
      <c r="A10" s="5"/>
      <c r="B10" s="5"/>
      <c r="C10" s="5"/>
      <c r="D10" s="5"/>
      <c r="E10" s="5"/>
      <c r="F10" s="5"/>
      <c r="G10" s="56"/>
      <c r="H10" s="56"/>
      <c r="I10" s="56"/>
      <c r="J10" s="56"/>
    </row>
    <row r="11" spans="1:15">
      <c r="A11" s="57" t="s">
        <v>2</v>
      </c>
      <c r="B11" s="5"/>
      <c r="C11" s="5"/>
      <c r="D11" s="5"/>
      <c r="E11" s="5"/>
      <c r="F11" s="5"/>
      <c r="G11" s="230" t="s">
        <v>0</v>
      </c>
      <c r="H11" s="230"/>
      <c r="I11" s="230"/>
      <c r="J11" s="230"/>
    </row>
    <row r="12" spans="1:15">
      <c r="A12" s="5"/>
      <c r="B12" s="5"/>
      <c r="C12" s="5"/>
      <c r="D12" s="5"/>
      <c r="E12" s="5"/>
      <c r="F12" s="5"/>
      <c r="G12" s="56">
        <v>1</v>
      </c>
      <c r="H12" s="56">
        <v>2</v>
      </c>
      <c r="I12" s="56">
        <v>3</v>
      </c>
      <c r="J12" s="56">
        <v>4</v>
      </c>
    </row>
    <row r="13" spans="1:15" ht="20.25">
      <c r="A13" s="235" t="s">
        <v>11</v>
      </c>
      <c r="B13" s="235"/>
      <c r="C13" s="235"/>
      <c r="D13" s="235"/>
      <c r="E13" s="235"/>
      <c r="F13" s="235"/>
      <c r="G13" s="20">
        <v>485</v>
      </c>
      <c r="H13" s="20">
        <v>480</v>
      </c>
      <c r="I13" s="20">
        <v>499</v>
      </c>
      <c r="J13" s="56"/>
      <c r="M13" s="2"/>
      <c r="N13" s="2"/>
      <c r="O13" s="3"/>
    </row>
    <row r="14" spans="1:15" ht="18.75" customHeight="1">
      <c r="A14" s="235" t="s">
        <v>12</v>
      </c>
      <c r="B14" s="235"/>
      <c r="C14" s="235"/>
      <c r="D14" s="235"/>
      <c r="E14" s="235"/>
      <c r="F14" s="235"/>
      <c r="G14" s="20">
        <v>510</v>
      </c>
      <c r="H14" s="20">
        <v>505</v>
      </c>
      <c r="I14" s="20">
        <v>525</v>
      </c>
      <c r="J14" s="56"/>
      <c r="M14" s="2"/>
      <c r="N14" s="2"/>
      <c r="O14" s="3"/>
    </row>
    <row r="15" spans="1:15" ht="18" customHeight="1">
      <c r="A15" s="235" t="s">
        <v>13</v>
      </c>
      <c r="B15" s="235"/>
      <c r="C15" s="235"/>
      <c r="D15" s="235"/>
      <c r="E15" s="235"/>
      <c r="F15" s="235"/>
      <c r="G15" s="15">
        <f>100*(G14-G13)/G13</f>
        <v>5.1546391752577323</v>
      </c>
      <c r="H15" s="15">
        <f t="shared" ref="H15:I15" si="0">100*(H14-H13)/H13</f>
        <v>5.208333333333333</v>
      </c>
      <c r="I15" s="15">
        <f t="shared" si="0"/>
        <v>5.2104208416833666</v>
      </c>
      <c r="J15" s="56"/>
    </row>
    <row r="16" spans="1:15" ht="15" customHeight="1">
      <c r="A16" s="5"/>
      <c r="B16" s="5"/>
      <c r="C16" s="5"/>
      <c r="D16" s="5"/>
      <c r="E16" s="5"/>
      <c r="F16" s="5"/>
      <c r="G16" s="56"/>
      <c r="H16" s="56"/>
      <c r="I16" s="56"/>
      <c r="J16" s="56"/>
    </row>
    <row r="17" spans="1:10">
      <c r="A17" s="57" t="s">
        <v>3</v>
      </c>
      <c r="B17" s="5"/>
      <c r="C17" s="5"/>
      <c r="D17" s="5"/>
      <c r="E17" s="5"/>
      <c r="F17" s="5"/>
      <c r="G17" s="230" t="s">
        <v>0</v>
      </c>
      <c r="H17" s="230"/>
      <c r="I17" s="230"/>
      <c r="J17" s="230"/>
    </row>
    <row r="18" spans="1:10">
      <c r="A18" s="5"/>
      <c r="B18" s="5"/>
      <c r="C18" s="5"/>
      <c r="D18" s="5"/>
      <c r="E18" s="5"/>
      <c r="F18" s="5"/>
      <c r="G18" s="56">
        <v>1</v>
      </c>
      <c r="H18" s="56">
        <v>2</v>
      </c>
      <c r="I18" s="56">
        <v>3</v>
      </c>
      <c r="J18" s="56">
        <v>4</v>
      </c>
    </row>
    <row r="19" spans="1:10" ht="20.25">
      <c r="A19" s="235" t="s">
        <v>11</v>
      </c>
      <c r="B19" s="235"/>
      <c r="C19" s="235"/>
      <c r="D19" s="235"/>
      <c r="E19" s="235"/>
      <c r="F19" s="235"/>
      <c r="G19" s="20">
        <v>2088</v>
      </c>
      <c r="H19" s="20">
        <v>2085</v>
      </c>
      <c r="I19" s="20">
        <v>1987</v>
      </c>
      <c r="J19" s="56"/>
    </row>
    <row r="20" spans="1:10" ht="20.25">
      <c r="A20" s="235" t="s">
        <v>12</v>
      </c>
      <c r="B20" s="235"/>
      <c r="C20" s="235"/>
      <c r="D20" s="235"/>
      <c r="E20" s="235"/>
      <c r="F20" s="235"/>
      <c r="G20" s="20">
        <v>2155</v>
      </c>
      <c r="H20" s="20">
        <v>2150</v>
      </c>
      <c r="I20" s="20">
        <v>2050</v>
      </c>
      <c r="J20" s="56"/>
    </row>
    <row r="21" spans="1:10" ht="18.75" customHeight="1">
      <c r="A21" s="235" t="s">
        <v>14</v>
      </c>
      <c r="B21" s="235"/>
      <c r="C21" s="235"/>
      <c r="D21" s="235"/>
      <c r="E21" s="235"/>
      <c r="F21" s="235"/>
      <c r="G21" s="15">
        <f>100*(G20-G19)/G19</f>
        <v>3.2088122605363987</v>
      </c>
      <c r="H21" s="15">
        <f t="shared" ref="H21:I21" si="1">100*(H20-H19)/H19</f>
        <v>3.1175059952038371</v>
      </c>
      <c r="I21" s="15">
        <f t="shared" si="1"/>
        <v>3.1706089582284851</v>
      </c>
      <c r="J21" s="56"/>
    </row>
    <row r="22" spans="1:10" ht="18" customHeight="1">
      <c r="A22" s="5"/>
      <c r="B22" s="5"/>
      <c r="C22" s="5"/>
      <c r="D22" s="5"/>
      <c r="E22" s="5"/>
      <c r="F22" s="5"/>
      <c r="G22" s="56"/>
      <c r="H22" s="56"/>
      <c r="I22" s="56"/>
      <c r="J22" s="56"/>
    </row>
    <row r="23" spans="1:10" ht="19.5" customHeight="1">
      <c r="A23" s="236" t="s">
        <v>15</v>
      </c>
      <c r="B23" s="236"/>
      <c r="C23" s="236"/>
      <c r="D23" s="236"/>
      <c r="E23" s="236"/>
      <c r="F23" s="236"/>
      <c r="G23" s="58">
        <f>(G15*G8+G21*G9)/100</f>
        <v>3.6952689892167325</v>
      </c>
      <c r="H23" s="58">
        <f t="shared" ref="H23:I23" si="2">(H15*H8+H21*H9)/100</f>
        <v>3.6402128297362104</v>
      </c>
      <c r="I23" s="58">
        <f t="shared" si="2"/>
        <v>3.6805619290922054</v>
      </c>
      <c r="J23" s="24"/>
    </row>
    <row r="25" spans="1:10" ht="15.75" customHeight="1"/>
  </sheetData>
  <mergeCells count="19">
    <mergeCell ref="G17:J17"/>
    <mergeCell ref="A9:F9"/>
    <mergeCell ref="A5:J5"/>
    <mergeCell ref="G6:J6"/>
    <mergeCell ref="A13:F13"/>
    <mergeCell ref="A14:F14"/>
    <mergeCell ref="A15:F15"/>
    <mergeCell ref="G11:J11"/>
    <mergeCell ref="A8:F8"/>
    <mergeCell ref="A1:J1"/>
    <mergeCell ref="A3:D3"/>
    <mergeCell ref="A2:J2"/>
    <mergeCell ref="E3:J3"/>
    <mergeCell ref="A4:J4"/>
    <mergeCell ref="A20:F20"/>
    <mergeCell ref="A21:F21"/>
    <mergeCell ref="A6:D6"/>
    <mergeCell ref="A23:F23"/>
    <mergeCell ref="A19:F19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>
      <selection activeCell="I12" sqref="I12"/>
    </sheetView>
  </sheetViews>
  <sheetFormatPr defaultRowHeight="12.75"/>
  <cols>
    <col min="1" max="1" width="9.140625" style="7"/>
    <col min="2" max="2" width="9.7109375" style="7" customWidth="1"/>
    <col min="3" max="3" width="10.85546875" style="7" customWidth="1"/>
    <col min="4" max="4" width="11.7109375" style="7" customWidth="1"/>
    <col min="5" max="5" width="14.5703125" style="7" customWidth="1"/>
    <col min="6" max="6" width="19.140625" style="7" customWidth="1"/>
    <col min="7" max="7" width="12.5703125" style="7" customWidth="1"/>
    <col min="8" max="16" width="9.140625" style="7"/>
    <col min="17" max="17" width="13" style="7" customWidth="1"/>
    <col min="18" max="254" width="9.140625" style="7"/>
    <col min="255" max="255" width="3.85546875" style="7" customWidth="1"/>
    <col min="256" max="256" width="1.85546875" style="7" customWidth="1"/>
    <col min="257" max="257" width="9.140625" style="7"/>
    <col min="258" max="258" width="9.7109375" style="7" customWidth="1"/>
    <col min="259" max="259" width="19.28515625" style="7" customWidth="1"/>
    <col min="260" max="260" width="15" style="7" customWidth="1"/>
    <col min="261" max="261" width="10.42578125" style="7" customWidth="1"/>
    <col min="262" max="262" width="20" style="7" customWidth="1"/>
    <col min="263" max="263" width="12.5703125" style="7" customWidth="1"/>
    <col min="264" max="510" width="9.140625" style="7"/>
    <col min="511" max="511" width="3.85546875" style="7" customWidth="1"/>
    <col min="512" max="512" width="1.85546875" style="7" customWidth="1"/>
    <col min="513" max="513" width="9.140625" style="7"/>
    <col min="514" max="514" width="9.7109375" style="7" customWidth="1"/>
    <col min="515" max="515" width="19.28515625" style="7" customWidth="1"/>
    <col min="516" max="516" width="15" style="7" customWidth="1"/>
    <col min="517" max="517" width="10.42578125" style="7" customWidth="1"/>
    <col min="518" max="518" width="20" style="7" customWidth="1"/>
    <col min="519" max="519" width="12.5703125" style="7" customWidth="1"/>
    <col min="520" max="766" width="9.140625" style="7"/>
    <col min="767" max="767" width="3.85546875" style="7" customWidth="1"/>
    <col min="768" max="768" width="1.85546875" style="7" customWidth="1"/>
    <col min="769" max="769" width="9.140625" style="7"/>
    <col min="770" max="770" width="9.7109375" style="7" customWidth="1"/>
    <col min="771" max="771" width="19.28515625" style="7" customWidth="1"/>
    <col min="772" max="772" width="15" style="7" customWidth="1"/>
    <col min="773" max="773" width="10.42578125" style="7" customWidth="1"/>
    <col min="774" max="774" width="20" style="7" customWidth="1"/>
    <col min="775" max="775" width="12.5703125" style="7" customWidth="1"/>
    <col min="776" max="1022" width="9.140625" style="7"/>
    <col min="1023" max="1023" width="3.85546875" style="7" customWidth="1"/>
    <col min="1024" max="1024" width="1.85546875" style="7" customWidth="1"/>
    <col min="1025" max="1025" width="9.140625" style="7"/>
    <col min="1026" max="1026" width="9.7109375" style="7" customWidth="1"/>
    <col min="1027" max="1027" width="19.28515625" style="7" customWidth="1"/>
    <col min="1028" max="1028" width="15" style="7" customWidth="1"/>
    <col min="1029" max="1029" width="10.42578125" style="7" customWidth="1"/>
    <col min="1030" max="1030" width="20" style="7" customWidth="1"/>
    <col min="1031" max="1031" width="12.5703125" style="7" customWidth="1"/>
    <col min="1032" max="1278" width="9.140625" style="7"/>
    <col min="1279" max="1279" width="3.85546875" style="7" customWidth="1"/>
    <col min="1280" max="1280" width="1.85546875" style="7" customWidth="1"/>
    <col min="1281" max="1281" width="9.140625" style="7"/>
    <col min="1282" max="1282" width="9.7109375" style="7" customWidth="1"/>
    <col min="1283" max="1283" width="19.28515625" style="7" customWidth="1"/>
    <col min="1284" max="1284" width="15" style="7" customWidth="1"/>
    <col min="1285" max="1285" width="10.42578125" style="7" customWidth="1"/>
    <col min="1286" max="1286" width="20" style="7" customWidth="1"/>
    <col min="1287" max="1287" width="12.5703125" style="7" customWidth="1"/>
    <col min="1288" max="1534" width="9.140625" style="7"/>
    <col min="1535" max="1535" width="3.85546875" style="7" customWidth="1"/>
    <col min="1536" max="1536" width="1.85546875" style="7" customWidth="1"/>
    <col min="1537" max="1537" width="9.140625" style="7"/>
    <col min="1538" max="1538" width="9.7109375" style="7" customWidth="1"/>
    <col min="1539" max="1539" width="19.28515625" style="7" customWidth="1"/>
    <col min="1540" max="1540" width="15" style="7" customWidth="1"/>
    <col min="1541" max="1541" width="10.42578125" style="7" customWidth="1"/>
    <col min="1542" max="1542" width="20" style="7" customWidth="1"/>
    <col min="1543" max="1543" width="12.5703125" style="7" customWidth="1"/>
    <col min="1544" max="1790" width="9.140625" style="7"/>
    <col min="1791" max="1791" width="3.85546875" style="7" customWidth="1"/>
    <col min="1792" max="1792" width="1.85546875" style="7" customWidth="1"/>
    <col min="1793" max="1793" width="9.140625" style="7"/>
    <col min="1794" max="1794" width="9.7109375" style="7" customWidth="1"/>
    <col min="1795" max="1795" width="19.28515625" style="7" customWidth="1"/>
    <col min="1796" max="1796" width="15" style="7" customWidth="1"/>
    <col min="1797" max="1797" width="10.42578125" style="7" customWidth="1"/>
    <col min="1798" max="1798" width="20" style="7" customWidth="1"/>
    <col min="1799" max="1799" width="12.5703125" style="7" customWidth="1"/>
    <col min="1800" max="2046" width="9.140625" style="7"/>
    <col min="2047" max="2047" width="3.85546875" style="7" customWidth="1"/>
    <col min="2048" max="2048" width="1.85546875" style="7" customWidth="1"/>
    <col min="2049" max="2049" width="9.140625" style="7"/>
    <col min="2050" max="2050" width="9.7109375" style="7" customWidth="1"/>
    <col min="2051" max="2051" width="19.28515625" style="7" customWidth="1"/>
    <col min="2052" max="2052" width="15" style="7" customWidth="1"/>
    <col min="2053" max="2053" width="10.42578125" style="7" customWidth="1"/>
    <col min="2054" max="2054" width="20" style="7" customWidth="1"/>
    <col min="2055" max="2055" width="12.5703125" style="7" customWidth="1"/>
    <col min="2056" max="2302" width="9.140625" style="7"/>
    <col min="2303" max="2303" width="3.85546875" style="7" customWidth="1"/>
    <col min="2304" max="2304" width="1.85546875" style="7" customWidth="1"/>
    <col min="2305" max="2305" width="9.140625" style="7"/>
    <col min="2306" max="2306" width="9.7109375" style="7" customWidth="1"/>
    <col min="2307" max="2307" width="19.28515625" style="7" customWidth="1"/>
    <col min="2308" max="2308" width="15" style="7" customWidth="1"/>
    <col min="2309" max="2309" width="10.42578125" style="7" customWidth="1"/>
    <col min="2310" max="2310" width="20" style="7" customWidth="1"/>
    <col min="2311" max="2311" width="12.5703125" style="7" customWidth="1"/>
    <col min="2312" max="2558" width="9.140625" style="7"/>
    <col min="2559" max="2559" width="3.85546875" style="7" customWidth="1"/>
    <col min="2560" max="2560" width="1.85546875" style="7" customWidth="1"/>
    <col min="2561" max="2561" width="9.140625" style="7"/>
    <col min="2562" max="2562" width="9.7109375" style="7" customWidth="1"/>
    <col min="2563" max="2563" width="19.28515625" style="7" customWidth="1"/>
    <col min="2564" max="2564" width="15" style="7" customWidth="1"/>
    <col min="2565" max="2565" width="10.42578125" style="7" customWidth="1"/>
    <col min="2566" max="2566" width="20" style="7" customWidth="1"/>
    <col min="2567" max="2567" width="12.5703125" style="7" customWidth="1"/>
    <col min="2568" max="2814" width="9.140625" style="7"/>
    <col min="2815" max="2815" width="3.85546875" style="7" customWidth="1"/>
    <col min="2816" max="2816" width="1.85546875" style="7" customWidth="1"/>
    <col min="2817" max="2817" width="9.140625" style="7"/>
    <col min="2818" max="2818" width="9.7109375" style="7" customWidth="1"/>
    <col min="2819" max="2819" width="19.28515625" style="7" customWidth="1"/>
    <col min="2820" max="2820" width="15" style="7" customWidth="1"/>
    <col min="2821" max="2821" width="10.42578125" style="7" customWidth="1"/>
    <col min="2822" max="2822" width="20" style="7" customWidth="1"/>
    <col min="2823" max="2823" width="12.5703125" style="7" customWidth="1"/>
    <col min="2824" max="3070" width="9.140625" style="7"/>
    <col min="3071" max="3071" width="3.85546875" style="7" customWidth="1"/>
    <col min="3072" max="3072" width="1.85546875" style="7" customWidth="1"/>
    <col min="3073" max="3073" width="9.140625" style="7"/>
    <col min="3074" max="3074" width="9.7109375" style="7" customWidth="1"/>
    <col min="3075" max="3075" width="19.28515625" style="7" customWidth="1"/>
    <col min="3076" max="3076" width="15" style="7" customWidth="1"/>
    <col min="3077" max="3077" width="10.42578125" style="7" customWidth="1"/>
    <col min="3078" max="3078" width="20" style="7" customWidth="1"/>
    <col min="3079" max="3079" width="12.5703125" style="7" customWidth="1"/>
    <col min="3080" max="3326" width="9.140625" style="7"/>
    <col min="3327" max="3327" width="3.85546875" style="7" customWidth="1"/>
    <col min="3328" max="3328" width="1.85546875" style="7" customWidth="1"/>
    <col min="3329" max="3329" width="9.140625" style="7"/>
    <col min="3330" max="3330" width="9.7109375" style="7" customWidth="1"/>
    <col min="3331" max="3331" width="19.28515625" style="7" customWidth="1"/>
    <col min="3332" max="3332" width="15" style="7" customWidth="1"/>
    <col min="3333" max="3333" width="10.42578125" style="7" customWidth="1"/>
    <col min="3334" max="3334" width="20" style="7" customWidth="1"/>
    <col min="3335" max="3335" width="12.5703125" style="7" customWidth="1"/>
    <col min="3336" max="3582" width="9.140625" style="7"/>
    <col min="3583" max="3583" width="3.85546875" style="7" customWidth="1"/>
    <col min="3584" max="3584" width="1.85546875" style="7" customWidth="1"/>
    <col min="3585" max="3585" width="9.140625" style="7"/>
    <col min="3586" max="3586" width="9.7109375" style="7" customWidth="1"/>
    <col min="3587" max="3587" width="19.28515625" style="7" customWidth="1"/>
    <col min="3588" max="3588" width="15" style="7" customWidth="1"/>
    <col min="3589" max="3589" width="10.42578125" style="7" customWidth="1"/>
    <col min="3590" max="3590" width="20" style="7" customWidth="1"/>
    <col min="3591" max="3591" width="12.5703125" style="7" customWidth="1"/>
    <col min="3592" max="3838" width="9.140625" style="7"/>
    <col min="3839" max="3839" width="3.85546875" style="7" customWidth="1"/>
    <col min="3840" max="3840" width="1.85546875" style="7" customWidth="1"/>
    <col min="3841" max="3841" width="9.140625" style="7"/>
    <col min="3842" max="3842" width="9.7109375" style="7" customWidth="1"/>
    <col min="3843" max="3843" width="19.28515625" style="7" customWidth="1"/>
    <col min="3844" max="3844" width="15" style="7" customWidth="1"/>
    <col min="3845" max="3845" width="10.42578125" style="7" customWidth="1"/>
    <col min="3846" max="3846" width="20" style="7" customWidth="1"/>
    <col min="3847" max="3847" width="12.5703125" style="7" customWidth="1"/>
    <col min="3848" max="4094" width="9.140625" style="7"/>
    <col min="4095" max="4095" width="3.85546875" style="7" customWidth="1"/>
    <col min="4096" max="4096" width="1.85546875" style="7" customWidth="1"/>
    <col min="4097" max="4097" width="9.140625" style="7"/>
    <col min="4098" max="4098" width="9.7109375" style="7" customWidth="1"/>
    <col min="4099" max="4099" width="19.28515625" style="7" customWidth="1"/>
    <col min="4100" max="4100" width="15" style="7" customWidth="1"/>
    <col min="4101" max="4101" width="10.42578125" style="7" customWidth="1"/>
    <col min="4102" max="4102" width="20" style="7" customWidth="1"/>
    <col min="4103" max="4103" width="12.5703125" style="7" customWidth="1"/>
    <col min="4104" max="4350" width="9.140625" style="7"/>
    <col min="4351" max="4351" width="3.85546875" style="7" customWidth="1"/>
    <col min="4352" max="4352" width="1.85546875" style="7" customWidth="1"/>
    <col min="4353" max="4353" width="9.140625" style="7"/>
    <col min="4354" max="4354" width="9.7109375" style="7" customWidth="1"/>
    <col min="4355" max="4355" width="19.28515625" style="7" customWidth="1"/>
    <col min="4356" max="4356" width="15" style="7" customWidth="1"/>
    <col min="4357" max="4357" width="10.42578125" style="7" customWidth="1"/>
    <col min="4358" max="4358" width="20" style="7" customWidth="1"/>
    <col min="4359" max="4359" width="12.5703125" style="7" customWidth="1"/>
    <col min="4360" max="4606" width="9.140625" style="7"/>
    <col min="4607" max="4607" width="3.85546875" style="7" customWidth="1"/>
    <col min="4608" max="4608" width="1.85546875" style="7" customWidth="1"/>
    <col min="4609" max="4609" width="9.140625" style="7"/>
    <col min="4610" max="4610" width="9.7109375" style="7" customWidth="1"/>
    <col min="4611" max="4611" width="19.28515625" style="7" customWidth="1"/>
    <col min="4612" max="4612" width="15" style="7" customWidth="1"/>
    <col min="4613" max="4613" width="10.42578125" style="7" customWidth="1"/>
    <col min="4614" max="4614" width="20" style="7" customWidth="1"/>
    <col min="4615" max="4615" width="12.5703125" style="7" customWidth="1"/>
    <col min="4616" max="4862" width="9.140625" style="7"/>
    <col min="4863" max="4863" width="3.85546875" style="7" customWidth="1"/>
    <col min="4864" max="4864" width="1.85546875" style="7" customWidth="1"/>
    <col min="4865" max="4865" width="9.140625" style="7"/>
    <col min="4866" max="4866" width="9.7109375" style="7" customWidth="1"/>
    <col min="4867" max="4867" width="19.28515625" style="7" customWidth="1"/>
    <col min="4868" max="4868" width="15" style="7" customWidth="1"/>
    <col min="4869" max="4869" width="10.42578125" style="7" customWidth="1"/>
    <col min="4870" max="4870" width="20" style="7" customWidth="1"/>
    <col min="4871" max="4871" width="12.5703125" style="7" customWidth="1"/>
    <col min="4872" max="5118" width="9.140625" style="7"/>
    <col min="5119" max="5119" width="3.85546875" style="7" customWidth="1"/>
    <col min="5120" max="5120" width="1.85546875" style="7" customWidth="1"/>
    <col min="5121" max="5121" width="9.140625" style="7"/>
    <col min="5122" max="5122" width="9.7109375" style="7" customWidth="1"/>
    <col min="5123" max="5123" width="19.28515625" style="7" customWidth="1"/>
    <col min="5124" max="5124" width="15" style="7" customWidth="1"/>
    <col min="5125" max="5125" width="10.42578125" style="7" customWidth="1"/>
    <col min="5126" max="5126" width="20" style="7" customWidth="1"/>
    <col min="5127" max="5127" width="12.5703125" style="7" customWidth="1"/>
    <col min="5128" max="5374" width="9.140625" style="7"/>
    <col min="5375" max="5375" width="3.85546875" style="7" customWidth="1"/>
    <col min="5376" max="5376" width="1.85546875" style="7" customWidth="1"/>
    <col min="5377" max="5377" width="9.140625" style="7"/>
    <col min="5378" max="5378" width="9.7109375" style="7" customWidth="1"/>
    <col min="5379" max="5379" width="19.28515625" style="7" customWidth="1"/>
    <col min="5380" max="5380" width="15" style="7" customWidth="1"/>
    <col min="5381" max="5381" width="10.42578125" style="7" customWidth="1"/>
    <col min="5382" max="5382" width="20" style="7" customWidth="1"/>
    <col min="5383" max="5383" width="12.5703125" style="7" customWidth="1"/>
    <col min="5384" max="5630" width="9.140625" style="7"/>
    <col min="5631" max="5631" width="3.85546875" style="7" customWidth="1"/>
    <col min="5632" max="5632" width="1.85546875" style="7" customWidth="1"/>
    <col min="5633" max="5633" width="9.140625" style="7"/>
    <col min="5634" max="5634" width="9.7109375" style="7" customWidth="1"/>
    <col min="5635" max="5635" width="19.28515625" style="7" customWidth="1"/>
    <col min="5636" max="5636" width="15" style="7" customWidth="1"/>
    <col min="5637" max="5637" width="10.42578125" style="7" customWidth="1"/>
    <col min="5638" max="5638" width="20" style="7" customWidth="1"/>
    <col min="5639" max="5639" width="12.5703125" style="7" customWidth="1"/>
    <col min="5640" max="5886" width="9.140625" style="7"/>
    <col min="5887" max="5887" width="3.85546875" style="7" customWidth="1"/>
    <col min="5888" max="5888" width="1.85546875" style="7" customWidth="1"/>
    <col min="5889" max="5889" width="9.140625" style="7"/>
    <col min="5890" max="5890" width="9.7109375" style="7" customWidth="1"/>
    <col min="5891" max="5891" width="19.28515625" style="7" customWidth="1"/>
    <col min="5892" max="5892" width="15" style="7" customWidth="1"/>
    <col min="5893" max="5893" width="10.42578125" style="7" customWidth="1"/>
    <col min="5894" max="5894" width="20" style="7" customWidth="1"/>
    <col min="5895" max="5895" width="12.5703125" style="7" customWidth="1"/>
    <col min="5896" max="6142" width="9.140625" style="7"/>
    <col min="6143" max="6143" width="3.85546875" style="7" customWidth="1"/>
    <col min="6144" max="6144" width="1.85546875" style="7" customWidth="1"/>
    <col min="6145" max="6145" width="9.140625" style="7"/>
    <col min="6146" max="6146" width="9.7109375" style="7" customWidth="1"/>
    <col min="6147" max="6147" width="19.28515625" style="7" customWidth="1"/>
    <col min="6148" max="6148" width="15" style="7" customWidth="1"/>
    <col min="6149" max="6149" width="10.42578125" style="7" customWidth="1"/>
    <col min="6150" max="6150" width="20" style="7" customWidth="1"/>
    <col min="6151" max="6151" width="12.5703125" style="7" customWidth="1"/>
    <col min="6152" max="6398" width="9.140625" style="7"/>
    <col min="6399" max="6399" width="3.85546875" style="7" customWidth="1"/>
    <col min="6400" max="6400" width="1.85546875" style="7" customWidth="1"/>
    <col min="6401" max="6401" width="9.140625" style="7"/>
    <col min="6402" max="6402" width="9.7109375" style="7" customWidth="1"/>
    <col min="6403" max="6403" width="19.28515625" style="7" customWidth="1"/>
    <col min="6404" max="6404" width="15" style="7" customWidth="1"/>
    <col min="6405" max="6405" width="10.42578125" style="7" customWidth="1"/>
    <col min="6406" max="6406" width="20" style="7" customWidth="1"/>
    <col min="6407" max="6407" width="12.5703125" style="7" customWidth="1"/>
    <col min="6408" max="6654" width="9.140625" style="7"/>
    <col min="6655" max="6655" width="3.85546875" style="7" customWidth="1"/>
    <col min="6656" max="6656" width="1.85546875" style="7" customWidth="1"/>
    <col min="6657" max="6657" width="9.140625" style="7"/>
    <col min="6658" max="6658" width="9.7109375" style="7" customWidth="1"/>
    <col min="6659" max="6659" width="19.28515625" style="7" customWidth="1"/>
    <col min="6660" max="6660" width="15" style="7" customWidth="1"/>
    <col min="6661" max="6661" width="10.42578125" style="7" customWidth="1"/>
    <col min="6662" max="6662" width="20" style="7" customWidth="1"/>
    <col min="6663" max="6663" width="12.5703125" style="7" customWidth="1"/>
    <col min="6664" max="6910" width="9.140625" style="7"/>
    <col min="6911" max="6911" width="3.85546875" style="7" customWidth="1"/>
    <col min="6912" max="6912" width="1.85546875" style="7" customWidth="1"/>
    <col min="6913" max="6913" width="9.140625" style="7"/>
    <col min="6914" max="6914" width="9.7109375" style="7" customWidth="1"/>
    <col min="6915" max="6915" width="19.28515625" style="7" customWidth="1"/>
    <col min="6916" max="6916" width="15" style="7" customWidth="1"/>
    <col min="6917" max="6917" width="10.42578125" style="7" customWidth="1"/>
    <col min="6918" max="6918" width="20" style="7" customWidth="1"/>
    <col min="6919" max="6919" width="12.5703125" style="7" customWidth="1"/>
    <col min="6920" max="7166" width="9.140625" style="7"/>
    <col min="7167" max="7167" width="3.85546875" style="7" customWidth="1"/>
    <col min="7168" max="7168" width="1.85546875" style="7" customWidth="1"/>
    <col min="7169" max="7169" width="9.140625" style="7"/>
    <col min="7170" max="7170" width="9.7109375" style="7" customWidth="1"/>
    <col min="7171" max="7171" width="19.28515625" style="7" customWidth="1"/>
    <col min="7172" max="7172" width="15" style="7" customWidth="1"/>
    <col min="7173" max="7173" width="10.42578125" style="7" customWidth="1"/>
    <col min="7174" max="7174" width="20" style="7" customWidth="1"/>
    <col min="7175" max="7175" width="12.5703125" style="7" customWidth="1"/>
    <col min="7176" max="7422" width="9.140625" style="7"/>
    <col min="7423" max="7423" width="3.85546875" style="7" customWidth="1"/>
    <col min="7424" max="7424" width="1.85546875" style="7" customWidth="1"/>
    <col min="7425" max="7425" width="9.140625" style="7"/>
    <col min="7426" max="7426" width="9.7109375" style="7" customWidth="1"/>
    <col min="7427" max="7427" width="19.28515625" style="7" customWidth="1"/>
    <col min="7428" max="7428" width="15" style="7" customWidth="1"/>
    <col min="7429" max="7429" width="10.42578125" style="7" customWidth="1"/>
    <col min="7430" max="7430" width="20" style="7" customWidth="1"/>
    <col min="7431" max="7431" width="12.5703125" style="7" customWidth="1"/>
    <col min="7432" max="7678" width="9.140625" style="7"/>
    <col min="7679" max="7679" width="3.85546875" style="7" customWidth="1"/>
    <col min="7680" max="7680" width="1.85546875" style="7" customWidth="1"/>
    <col min="7681" max="7681" width="9.140625" style="7"/>
    <col min="7682" max="7682" width="9.7109375" style="7" customWidth="1"/>
    <col min="7683" max="7683" width="19.28515625" style="7" customWidth="1"/>
    <col min="7684" max="7684" width="15" style="7" customWidth="1"/>
    <col min="7685" max="7685" width="10.42578125" style="7" customWidth="1"/>
    <col min="7686" max="7686" width="20" style="7" customWidth="1"/>
    <col min="7687" max="7687" width="12.5703125" style="7" customWidth="1"/>
    <col min="7688" max="7934" width="9.140625" style="7"/>
    <col min="7935" max="7935" width="3.85546875" style="7" customWidth="1"/>
    <col min="7936" max="7936" width="1.85546875" style="7" customWidth="1"/>
    <col min="7937" max="7937" width="9.140625" style="7"/>
    <col min="7938" max="7938" width="9.7109375" style="7" customWidth="1"/>
    <col min="7939" max="7939" width="19.28515625" style="7" customWidth="1"/>
    <col min="7940" max="7940" width="15" style="7" customWidth="1"/>
    <col min="7941" max="7941" width="10.42578125" style="7" customWidth="1"/>
    <col min="7942" max="7942" width="20" style="7" customWidth="1"/>
    <col min="7943" max="7943" width="12.5703125" style="7" customWidth="1"/>
    <col min="7944" max="8190" width="9.140625" style="7"/>
    <col min="8191" max="8191" width="3.85546875" style="7" customWidth="1"/>
    <col min="8192" max="8192" width="1.85546875" style="7" customWidth="1"/>
    <col min="8193" max="8193" width="9.140625" style="7"/>
    <col min="8194" max="8194" width="9.7109375" style="7" customWidth="1"/>
    <col min="8195" max="8195" width="19.28515625" style="7" customWidth="1"/>
    <col min="8196" max="8196" width="15" style="7" customWidth="1"/>
    <col min="8197" max="8197" width="10.42578125" style="7" customWidth="1"/>
    <col min="8198" max="8198" width="20" style="7" customWidth="1"/>
    <col min="8199" max="8199" width="12.5703125" style="7" customWidth="1"/>
    <col min="8200" max="8446" width="9.140625" style="7"/>
    <col min="8447" max="8447" width="3.85546875" style="7" customWidth="1"/>
    <col min="8448" max="8448" width="1.85546875" style="7" customWidth="1"/>
    <col min="8449" max="8449" width="9.140625" style="7"/>
    <col min="8450" max="8450" width="9.7109375" style="7" customWidth="1"/>
    <col min="8451" max="8451" width="19.28515625" style="7" customWidth="1"/>
    <col min="8452" max="8452" width="15" style="7" customWidth="1"/>
    <col min="8453" max="8453" width="10.42578125" style="7" customWidth="1"/>
    <col min="8454" max="8454" width="20" style="7" customWidth="1"/>
    <col min="8455" max="8455" width="12.5703125" style="7" customWidth="1"/>
    <col min="8456" max="8702" width="9.140625" style="7"/>
    <col min="8703" max="8703" width="3.85546875" style="7" customWidth="1"/>
    <col min="8704" max="8704" width="1.85546875" style="7" customWidth="1"/>
    <col min="8705" max="8705" width="9.140625" style="7"/>
    <col min="8706" max="8706" width="9.7109375" style="7" customWidth="1"/>
    <col min="8707" max="8707" width="19.28515625" style="7" customWidth="1"/>
    <col min="8708" max="8708" width="15" style="7" customWidth="1"/>
    <col min="8709" max="8709" width="10.42578125" style="7" customWidth="1"/>
    <col min="8710" max="8710" width="20" style="7" customWidth="1"/>
    <col min="8711" max="8711" width="12.5703125" style="7" customWidth="1"/>
    <col min="8712" max="8958" width="9.140625" style="7"/>
    <col min="8959" max="8959" width="3.85546875" style="7" customWidth="1"/>
    <col min="8960" max="8960" width="1.85546875" style="7" customWidth="1"/>
    <col min="8961" max="8961" width="9.140625" style="7"/>
    <col min="8962" max="8962" width="9.7109375" style="7" customWidth="1"/>
    <col min="8963" max="8963" width="19.28515625" style="7" customWidth="1"/>
    <col min="8964" max="8964" width="15" style="7" customWidth="1"/>
    <col min="8965" max="8965" width="10.42578125" style="7" customWidth="1"/>
    <col min="8966" max="8966" width="20" style="7" customWidth="1"/>
    <col min="8967" max="8967" width="12.5703125" style="7" customWidth="1"/>
    <col min="8968" max="9214" width="9.140625" style="7"/>
    <col min="9215" max="9215" width="3.85546875" style="7" customWidth="1"/>
    <col min="9216" max="9216" width="1.85546875" style="7" customWidth="1"/>
    <col min="9217" max="9217" width="9.140625" style="7"/>
    <col min="9218" max="9218" width="9.7109375" style="7" customWidth="1"/>
    <col min="9219" max="9219" width="19.28515625" style="7" customWidth="1"/>
    <col min="9220" max="9220" width="15" style="7" customWidth="1"/>
    <col min="9221" max="9221" width="10.42578125" style="7" customWidth="1"/>
    <col min="9222" max="9222" width="20" style="7" customWidth="1"/>
    <col min="9223" max="9223" width="12.5703125" style="7" customWidth="1"/>
    <col min="9224" max="9470" width="9.140625" style="7"/>
    <col min="9471" max="9471" width="3.85546875" style="7" customWidth="1"/>
    <col min="9472" max="9472" width="1.85546875" style="7" customWidth="1"/>
    <col min="9473" max="9473" width="9.140625" style="7"/>
    <col min="9474" max="9474" width="9.7109375" style="7" customWidth="1"/>
    <col min="9475" max="9475" width="19.28515625" style="7" customWidth="1"/>
    <col min="9476" max="9476" width="15" style="7" customWidth="1"/>
    <col min="9477" max="9477" width="10.42578125" style="7" customWidth="1"/>
    <col min="9478" max="9478" width="20" style="7" customWidth="1"/>
    <col min="9479" max="9479" width="12.5703125" style="7" customWidth="1"/>
    <col min="9480" max="9726" width="9.140625" style="7"/>
    <col min="9727" max="9727" width="3.85546875" style="7" customWidth="1"/>
    <col min="9728" max="9728" width="1.85546875" style="7" customWidth="1"/>
    <col min="9729" max="9729" width="9.140625" style="7"/>
    <col min="9730" max="9730" width="9.7109375" style="7" customWidth="1"/>
    <col min="9731" max="9731" width="19.28515625" style="7" customWidth="1"/>
    <col min="9732" max="9732" width="15" style="7" customWidth="1"/>
    <col min="9733" max="9733" width="10.42578125" style="7" customWidth="1"/>
    <col min="9734" max="9734" width="20" style="7" customWidth="1"/>
    <col min="9735" max="9735" width="12.5703125" style="7" customWidth="1"/>
    <col min="9736" max="9982" width="9.140625" style="7"/>
    <col min="9983" max="9983" width="3.85546875" style="7" customWidth="1"/>
    <col min="9984" max="9984" width="1.85546875" style="7" customWidth="1"/>
    <col min="9985" max="9985" width="9.140625" style="7"/>
    <col min="9986" max="9986" width="9.7109375" style="7" customWidth="1"/>
    <col min="9987" max="9987" width="19.28515625" style="7" customWidth="1"/>
    <col min="9988" max="9988" width="15" style="7" customWidth="1"/>
    <col min="9989" max="9989" width="10.42578125" style="7" customWidth="1"/>
    <col min="9990" max="9990" width="20" style="7" customWidth="1"/>
    <col min="9991" max="9991" width="12.5703125" style="7" customWidth="1"/>
    <col min="9992" max="10238" width="9.140625" style="7"/>
    <col min="10239" max="10239" width="3.85546875" style="7" customWidth="1"/>
    <col min="10240" max="10240" width="1.85546875" style="7" customWidth="1"/>
    <col min="10241" max="10241" width="9.140625" style="7"/>
    <col min="10242" max="10242" width="9.7109375" style="7" customWidth="1"/>
    <col min="10243" max="10243" width="19.28515625" style="7" customWidth="1"/>
    <col min="10244" max="10244" width="15" style="7" customWidth="1"/>
    <col min="10245" max="10245" width="10.42578125" style="7" customWidth="1"/>
    <col min="10246" max="10246" width="20" style="7" customWidth="1"/>
    <col min="10247" max="10247" width="12.5703125" style="7" customWidth="1"/>
    <col min="10248" max="10494" width="9.140625" style="7"/>
    <col min="10495" max="10495" width="3.85546875" style="7" customWidth="1"/>
    <col min="10496" max="10496" width="1.85546875" style="7" customWidth="1"/>
    <col min="10497" max="10497" width="9.140625" style="7"/>
    <col min="10498" max="10498" width="9.7109375" style="7" customWidth="1"/>
    <col min="10499" max="10499" width="19.28515625" style="7" customWidth="1"/>
    <col min="10500" max="10500" width="15" style="7" customWidth="1"/>
    <col min="10501" max="10501" width="10.42578125" style="7" customWidth="1"/>
    <col min="10502" max="10502" width="20" style="7" customWidth="1"/>
    <col min="10503" max="10503" width="12.5703125" style="7" customWidth="1"/>
    <col min="10504" max="10750" width="9.140625" style="7"/>
    <col min="10751" max="10751" width="3.85546875" style="7" customWidth="1"/>
    <col min="10752" max="10752" width="1.85546875" style="7" customWidth="1"/>
    <col min="10753" max="10753" width="9.140625" style="7"/>
    <col min="10754" max="10754" width="9.7109375" style="7" customWidth="1"/>
    <col min="10755" max="10755" width="19.28515625" style="7" customWidth="1"/>
    <col min="10756" max="10756" width="15" style="7" customWidth="1"/>
    <col min="10757" max="10757" width="10.42578125" style="7" customWidth="1"/>
    <col min="10758" max="10758" width="20" style="7" customWidth="1"/>
    <col min="10759" max="10759" width="12.5703125" style="7" customWidth="1"/>
    <col min="10760" max="11006" width="9.140625" style="7"/>
    <col min="11007" max="11007" width="3.85546875" style="7" customWidth="1"/>
    <col min="11008" max="11008" width="1.85546875" style="7" customWidth="1"/>
    <col min="11009" max="11009" width="9.140625" style="7"/>
    <col min="11010" max="11010" width="9.7109375" style="7" customWidth="1"/>
    <col min="11011" max="11011" width="19.28515625" style="7" customWidth="1"/>
    <col min="11012" max="11012" width="15" style="7" customWidth="1"/>
    <col min="11013" max="11013" width="10.42578125" style="7" customWidth="1"/>
    <col min="11014" max="11014" width="20" style="7" customWidth="1"/>
    <col min="11015" max="11015" width="12.5703125" style="7" customWidth="1"/>
    <col min="11016" max="11262" width="9.140625" style="7"/>
    <col min="11263" max="11263" width="3.85546875" style="7" customWidth="1"/>
    <col min="11264" max="11264" width="1.85546875" style="7" customWidth="1"/>
    <col min="11265" max="11265" width="9.140625" style="7"/>
    <col min="11266" max="11266" width="9.7109375" style="7" customWidth="1"/>
    <col min="11267" max="11267" width="19.28515625" style="7" customWidth="1"/>
    <col min="11268" max="11268" width="15" style="7" customWidth="1"/>
    <col min="11269" max="11269" width="10.42578125" style="7" customWidth="1"/>
    <col min="11270" max="11270" width="20" style="7" customWidth="1"/>
    <col min="11271" max="11271" width="12.5703125" style="7" customWidth="1"/>
    <col min="11272" max="11518" width="9.140625" style="7"/>
    <col min="11519" max="11519" width="3.85546875" style="7" customWidth="1"/>
    <col min="11520" max="11520" width="1.85546875" style="7" customWidth="1"/>
    <col min="11521" max="11521" width="9.140625" style="7"/>
    <col min="11522" max="11522" width="9.7109375" style="7" customWidth="1"/>
    <col min="11523" max="11523" width="19.28515625" style="7" customWidth="1"/>
    <col min="11524" max="11524" width="15" style="7" customWidth="1"/>
    <col min="11525" max="11525" width="10.42578125" style="7" customWidth="1"/>
    <col min="11526" max="11526" width="20" style="7" customWidth="1"/>
    <col min="11527" max="11527" width="12.5703125" style="7" customWidth="1"/>
    <col min="11528" max="11774" width="9.140625" style="7"/>
    <col min="11775" max="11775" width="3.85546875" style="7" customWidth="1"/>
    <col min="11776" max="11776" width="1.85546875" style="7" customWidth="1"/>
    <col min="11777" max="11777" width="9.140625" style="7"/>
    <col min="11778" max="11778" width="9.7109375" style="7" customWidth="1"/>
    <col min="11779" max="11779" width="19.28515625" style="7" customWidth="1"/>
    <col min="11780" max="11780" width="15" style="7" customWidth="1"/>
    <col min="11781" max="11781" width="10.42578125" style="7" customWidth="1"/>
    <col min="11782" max="11782" width="20" style="7" customWidth="1"/>
    <col min="11783" max="11783" width="12.5703125" style="7" customWidth="1"/>
    <col min="11784" max="12030" width="9.140625" style="7"/>
    <col min="12031" max="12031" width="3.85546875" style="7" customWidth="1"/>
    <col min="12032" max="12032" width="1.85546875" style="7" customWidth="1"/>
    <col min="12033" max="12033" width="9.140625" style="7"/>
    <col min="12034" max="12034" width="9.7109375" style="7" customWidth="1"/>
    <col min="12035" max="12035" width="19.28515625" style="7" customWidth="1"/>
    <col min="12036" max="12036" width="15" style="7" customWidth="1"/>
    <col min="12037" max="12037" width="10.42578125" style="7" customWidth="1"/>
    <col min="12038" max="12038" width="20" style="7" customWidth="1"/>
    <col min="12039" max="12039" width="12.5703125" style="7" customWidth="1"/>
    <col min="12040" max="12286" width="9.140625" style="7"/>
    <col min="12287" max="12287" width="3.85546875" style="7" customWidth="1"/>
    <col min="12288" max="12288" width="1.85546875" style="7" customWidth="1"/>
    <col min="12289" max="12289" width="9.140625" style="7"/>
    <col min="12290" max="12290" width="9.7109375" style="7" customWidth="1"/>
    <col min="12291" max="12291" width="19.28515625" style="7" customWidth="1"/>
    <col min="12292" max="12292" width="15" style="7" customWidth="1"/>
    <col min="12293" max="12293" width="10.42578125" style="7" customWidth="1"/>
    <col min="12294" max="12294" width="20" style="7" customWidth="1"/>
    <col min="12295" max="12295" width="12.5703125" style="7" customWidth="1"/>
    <col min="12296" max="12542" width="9.140625" style="7"/>
    <col min="12543" max="12543" width="3.85546875" style="7" customWidth="1"/>
    <col min="12544" max="12544" width="1.85546875" style="7" customWidth="1"/>
    <col min="12545" max="12545" width="9.140625" style="7"/>
    <col min="12546" max="12546" width="9.7109375" style="7" customWidth="1"/>
    <col min="12547" max="12547" width="19.28515625" style="7" customWidth="1"/>
    <col min="12548" max="12548" width="15" style="7" customWidth="1"/>
    <col min="12549" max="12549" width="10.42578125" style="7" customWidth="1"/>
    <col min="12550" max="12550" width="20" style="7" customWidth="1"/>
    <col min="12551" max="12551" width="12.5703125" style="7" customWidth="1"/>
    <col min="12552" max="12798" width="9.140625" style="7"/>
    <col min="12799" max="12799" width="3.85546875" style="7" customWidth="1"/>
    <col min="12800" max="12800" width="1.85546875" style="7" customWidth="1"/>
    <col min="12801" max="12801" width="9.140625" style="7"/>
    <col min="12802" max="12802" width="9.7109375" style="7" customWidth="1"/>
    <col min="12803" max="12803" width="19.28515625" style="7" customWidth="1"/>
    <col min="12804" max="12804" width="15" style="7" customWidth="1"/>
    <col min="12805" max="12805" width="10.42578125" style="7" customWidth="1"/>
    <col min="12806" max="12806" width="20" style="7" customWidth="1"/>
    <col min="12807" max="12807" width="12.5703125" style="7" customWidth="1"/>
    <col min="12808" max="13054" width="9.140625" style="7"/>
    <col min="13055" max="13055" width="3.85546875" style="7" customWidth="1"/>
    <col min="13056" max="13056" width="1.85546875" style="7" customWidth="1"/>
    <col min="13057" max="13057" width="9.140625" style="7"/>
    <col min="13058" max="13058" width="9.7109375" style="7" customWidth="1"/>
    <col min="13059" max="13059" width="19.28515625" style="7" customWidth="1"/>
    <col min="13060" max="13060" width="15" style="7" customWidth="1"/>
    <col min="13061" max="13061" width="10.42578125" style="7" customWidth="1"/>
    <col min="13062" max="13062" width="20" style="7" customWidth="1"/>
    <col min="13063" max="13063" width="12.5703125" style="7" customWidth="1"/>
    <col min="13064" max="13310" width="9.140625" style="7"/>
    <col min="13311" max="13311" width="3.85546875" style="7" customWidth="1"/>
    <col min="13312" max="13312" width="1.85546875" style="7" customWidth="1"/>
    <col min="13313" max="13313" width="9.140625" style="7"/>
    <col min="13314" max="13314" width="9.7109375" style="7" customWidth="1"/>
    <col min="13315" max="13315" width="19.28515625" style="7" customWidth="1"/>
    <col min="13316" max="13316" width="15" style="7" customWidth="1"/>
    <col min="13317" max="13317" width="10.42578125" style="7" customWidth="1"/>
    <col min="13318" max="13318" width="20" style="7" customWidth="1"/>
    <col min="13319" max="13319" width="12.5703125" style="7" customWidth="1"/>
    <col min="13320" max="13566" width="9.140625" style="7"/>
    <col min="13567" max="13567" width="3.85546875" style="7" customWidth="1"/>
    <col min="13568" max="13568" width="1.85546875" style="7" customWidth="1"/>
    <col min="13569" max="13569" width="9.140625" style="7"/>
    <col min="13570" max="13570" width="9.7109375" style="7" customWidth="1"/>
    <col min="13571" max="13571" width="19.28515625" style="7" customWidth="1"/>
    <col min="13572" max="13572" width="15" style="7" customWidth="1"/>
    <col min="13573" max="13573" width="10.42578125" style="7" customWidth="1"/>
    <col min="13574" max="13574" width="20" style="7" customWidth="1"/>
    <col min="13575" max="13575" width="12.5703125" style="7" customWidth="1"/>
    <col min="13576" max="13822" width="9.140625" style="7"/>
    <col min="13823" max="13823" width="3.85546875" style="7" customWidth="1"/>
    <col min="13824" max="13824" width="1.85546875" style="7" customWidth="1"/>
    <col min="13825" max="13825" width="9.140625" style="7"/>
    <col min="13826" max="13826" width="9.7109375" style="7" customWidth="1"/>
    <col min="13827" max="13827" width="19.28515625" style="7" customWidth="1"/>
    <col min="13828" max="13828" width="15" style="7" customWidth="1"/>
    <col min="13829" max="13829" width="10.42578125" style="7" customWidth="1"/>
    <col min="13830" max="13830" width="20" style="7" customWidth="1"/>
    <col min="13831" max="13831" width="12.5703125" style="7" customWidth="1"/>
    <col min="13832" max="14078" width="9.140625" style="7"/>
    <col min="14079" max="14079" width="3.85546875" style="7" customWidth="1"/>
    <col min="14080" max="14080" width="1.85546875" style="7" customWidth="1"/>
    <col min="14081" max="14081" width="9.140625" style="7"/>
    <col min="14082" max="14082" width="9.7109375" style="7" customWidth="1"/>
    <col min="14083" max="14083" width="19.28515625" style="7" customWidth="1"/>
    <col min="14084" max="14084" width="15" style="7" customWidth="1"/>
    <col min="14085" max="14085" width="10.42578125" style="7" customWidth="1"/>
    <col min="14086" max="14086" width="20" style="7" customWidth="1"/>
    <col min="14087" max="14087" width="12.5703125" style="7" customWidth="1"/>
    <col min="14088" max="14334" width="9.140625" style="7"/>
    <col min="14335" max="14335" width="3.85546875" style="7" customWidth="1"/>
    <col min="14336" max="14336" width="1.85546875" style="7" customWidth="1"/>
    <col min="14337" max="14337" width="9.140625" style="7"/>
    <col min="14338" max="14338" width="9.7109375" style="7" customWidth="1"/>
    <col min="14339" max="14339" width="19.28515625" style="7" customWidth="1"/>
    <col min="14340" max="14340" width="15" style="7" customWidth="1"/>
    <col min="14341" max="14341" width="10.42578125" style="7" customWidth="1"/>
    <col min="14342" max="14342" width="20" style="7" customWidth="1"/>
    <col min="14343" max="14343" width="12.5703125" style="7" customWidth="1"/>
    <col min="14344" max="14590" width="9.140625" style="7"/>
    <col min="14591" max="14591" width="3.85546875" style="7" customWidth="1"/>
    <col min="14592" max="14592" width="1.85546875" style="7" customWidth="1"/>
    <col min="14593" max="14593" width="9.140625" style="7"/>
    <col min="14594" max="14594" width="9.7109375" style="7" customWidth="1"/>
    <col min="14595" max="14595" width="19.28515625" style="7" customWidth="1"/>
    <col min="14596" max="14596" width="15" style="7" customWidth="1"/>
    <col min="14597" max="14597" width="10.42578125" style="7" customWidth="1"/>
    <col min="14598" max="14598" width="20" style="7" customWidth="1"/>
    <col min="14599" max="14599" width="12.5703125" style="7" customWidth="1"/>
    <col min="14600" max="14846" width="9.140625" style="7"/>
    <col min="14847" max="14847" width="3.85546875" style="7" customWidth="1"/>
    <col min="14848" max="14848" width="1.85546875" style="7" customWidth="1"/>
    <col min="14849" max="14849" width="9.140625" style="7"/>
    <col min="14850" max="14850" width="9.7109375" style="7" customWidth="1"/>
    <col min="14851" max="14851" width="19.28515625" style="7" customWidth="1"/>
    <col min="14852" max="14852" width="15" style="7" customWidth="1"/>
    <col min="14853" max="14853" width="10.42578125" style="7" customWidth="1"/>
    <col min="14854" max="14854" width="20" style="7" customWidth="1"/>
    <col min="14855" max="14855" width="12.5703125" style="7" customWidth="1"/>
    <col min="14856" max="15102" width="9.140625" style="7"/>
    <col min="15103" max="15103" width="3.85546875" style="7" customWidth="1"/>
    <col min="15104" max="15104" width="1.85546875" style="7" customWidth="1"/>
    <col min="15105" max="15105" width="9.140625" style="7"/>
    <col min="15106" max="15106" width="9.7109375" style="7" customWidth="1"/>
    <col min="15107" max="15107" width="19.28515625" style="7" customWidth="1"/>
    <col min="15108" max="15108" width="15" style="7" customWidth="1"/>
    <col min="15109" max="15109" width="10.42578125" style="7" customWidth="1"/>
    <col min="15110" max="15110" width="20" style="7" customWidth="1"/>
    <col min="15111" max="15111" width="12.5703125" style="7" customWidth="1"/>
    <col min="15112" max="15358" width="9.140625" style="7"/>
    <col min="15359" max="15359" width="3.85546875" style="7" customWidth="1"/>
    <col min="15360" max="15360" width="1.85546875" style="7" customWidth="1"/>
    <col min="15361" max="15361" width="9.140625" style="7"/>
    <col min="15362" max="15362" width="9.7109375" style="7" customWidth="1"/>
    <col min="15363" max="15363" width="19.28515625" style="7" customWidth="1"/>
    <col min="15364" max="15364" width="15" style="7" customWidth="1"/>
    <col min="15365" max="15365" width="10.42578125" style="7" customWidth="1"/>
    <col min="15366" max="15366" width="20" style="7" customWidth="1"/>
    <col min="15367" max="15367" width="12.5703125" style="7" customWidth="1"/>
    <col min="15368" max="15614" width="9.140625" style="7"/>
    <col min="15615" max="15615" width="3.85546875" style="7" customWidth="1"/>
    <col min="15616" max="15616" width="1.85546875" style="7" customWidth="1"/>
    <col min="15617" max="15617" width="9.140625" style="7"/>
    <col min="15618" max="15618" width="9.7109375" style="7" customWidth="1"/>
    <col min="15619" max="15619" width="19.28515625" style="7" customWidth="1"/>
    <col min="15620" max="15620" width="15" style="7" customWidth="1"/>
    <col min="15621" max="15621" width="10.42578125" style="7" customWidth="1"/>
    <col min="15622" max="15622" width="20" style="7" customWidth="1"/>
    <col min="15623" max="15623" width="12.5703125" style="7" customWidth="1"/>
    <col min="15624" max="15870" width="9.140625" style="7"/>
    <col min="15871" max="15871" width="3.85546875" style="7" customWidth="1"/>
    <col min="15872" max="15872" width="1.85546875" style="7" customWidth="1"/>
    <col min="15873" max="15873" width="9.140625" style="7"/>
    <col min="15874" max="15874" width="9.7109375" style="7" customWidth="1"/>
    <col min="15875" max="15875" width="19.28515625" style="7" customWidth="1"/>
    <col min="15876" max="15876" width="15" style="7" customWidth="1"/>
    <col min="15877" max="15877" width="10.42578125" style="7" customWidth="1"/>
    <col min="15878" max="15878" width="20" style="7" customWidth="1"/>
    <col min="15879" max="15879" width="12.5703125" style="7" customWidth="1"/>
    <col min="15880" max="16126" width="9.140625" style="7"/>
    <col min="16127" max="16127" width="3.85546875" style="7" customWidth="1"/>
    <col min="16128" max="16128" width="1.85546875" style="7" customWidth="1"/>
    <col min="16129" max="16129" width="9.140625" style="7"/>
    <col min="16130" max="16130" width="9.7109375" style="7" customWidth="1"/>
    <col min="16131" max="16131" width="19.28515625" style="7" customWidth="1"/>
    <col min="16132" max="16132" width="15" style="7" customWidth="1"/>
    <col min="16133" max="16133" width="10.42578125" style="7" customWidth="1"/>
    <col min="16134" max="16134" width="20" style="7" customWidth="1"/>
    <col min="16135" max="16135" width="12.5703125" style="7" customWidth="1"/>
    <col min="16136" max="16384" width="9.140625" style="7"/>
  </cols>
  <sheetData>
    <row r="1" spans="1:9" ht="19.5">
      <c r="A1" s="234" t="s">
        <v>29</v>
      </c>
      <c r="B1" s="234"/>
      <c r="C1" s="234"/>
      <c r="D1" s="234"/>
      <c r="E1" s="234"/>
      <c r="F1" s="234"/>
    </row>
    <row r="2" spans="1:9" ht="19.5">
      <c r="A2" s="235" t="s">
        <v>25</v>
      </c>
      <c r="B2" s="247"/>
      <c r="C2" s="247"/>
      <c r="D2" s="247"/>
      <c r="E2" s="247"/>
      <c r="F2" s="247"/>
    </row>
    <row r="3" spans="1:9" ht="19.5">
      <c r="A3" s="235" t="s">
        <v>6</v>
      </c>
      <c r="B3" s="235"/>
      <c r="C3" s="235"/>
      <c r="D3" s="235" t="s">
        <v>26</v>
      </c>
      <c r="E3" s="235"/>
      <c r="F3" s="235"/>
    </row>
    <row r="4" spans="1:9" ht="15">
      <c r="A4" s="235" t="s">
        <v>27</v>
      </c>
      <c r="B4" s="248"/>
      <c r="C4" s="248"/>
      <c r="D4" s="248"/>
      <c r="E4" s="248"/>
      <c r="F4" s="248"/>
    </row>
    <row r="5" spans="1:9">
      <c r="A5" s="249"/>
      <c r="B5" s="249"/>
      <c r="C5" s="249"/>
      <c r="D5" s="249"/>
      <c r="E5" s="249"/>
      <c r="F5" s="249"/>
    </row>
    <row r="6" spans="1:9" ht="15">
      <c r="A6" s="244" t="s">
        <v>21</v>
      </c>
      <c r="B6" s="244"/>
      <c r="C6" s="244"/>
      <c r="D6" s="245" t="s">
        <v>28</v>
      </c>
      <c r="E6" s="245"/>
      <c r="F6" s="245"/>
    </row>
    <row r="7" spans="1:9" ht="45">
      <c r="A7" s="218" t="s">
        <v>19</v>
      </c>
      <c r="B7" s="218" t="s">
        <v>20</v>
      </c>
      <c r="C7" s="219" t="s">
        <v>17</v>
      </c>
      <c r="D7" s="219" t="s">
        <v>18</v>
      </c>
      <c r="E7" s="219" t="s">
        <v>22</v>
      </c>
      <c r="F7" s="219" t="s">
        <v>23</v>
      </c>
    </row>
    <row r="8" spans="1:9" ht="19.5">
      <c r="A8" s="14">
        <v>50</v>
      </c>
      <c r="B8" s="14">
        <v>0</v>
      </c>
      <c r="C8" s="14">
        <f>B8*100/$B$15</f>
        <v>0</v>
      </c>
      <c r="D8" s="14">
        <v>33.9</v>
      </c>
      <c r="E8" s="14">
        <v>0</v>
      </c>
      <c r="F8" s="14">
        <v>0</v>
      </c>
    </row>
    <row r="9" spans="1:9" ht="19.5">
      <c r="A9" s="14">
        <v>37.5</v>
      </c>
      <c r="B9" s="14">
        <v>0</v>
      </c>
      <c r="C9" s="14">
        <f t="shared" ref="C9:C14" si="0">B9*100/$B$15</f>
        <v>0</v>
      </c>
      <c r="D9" s="14">
        <v>26.3</v>
      </c>
      <c r="E9" s="14">
        <v>0</v>
      </c>
      <c r="F9" s="14">
        <v>0</v>
      </c>
    </row>
    <row r="10" spans="1:9" ht="17.25" customHeight="1">
      <c r="A10" s="14">
        <v>28</v>
      </c>
      <c r="B10" s="14">
        <v>0</v>
      </c>
      <c r="C10" s="14">
        <f t="shared" si="0"/>
        <v>0</v>
      </c>
      <c r="D10" s="14">
        <v>19.7</v>
      </c>
      <c r="E10" s="14">
        <v>0</v>
      </c>
      <c r="F10" s="14">
        <v>0</v>
      </c>
    </row>
    <row r="11" spans="1:9" ht="15.75" customHeight="1">
      <c r="A11" s="14">
        <v>20</v>
      </c>
      <c r="B11" s="14">
        <v>0</v>
      </c>
      <c r="C11" s="14">
        <f t="shared" si="0"/>
        <v>0</v>
      </c>
      <c r="D11" s="14">
        <v>14.4</v>
      </c>
      <c r="E11" s="14">
        <v>0</v>
      </c>
      <c r="F11" s="14">
        <v>0</v>
      </c>
      <c r="G11" s="8"/>
      <c r="H11" s="9"/>
      <c r="I11" s="6"/>
    </row>
    <row r="12" spans="1:9" ht="19.5">
      <c r="A12" s="14">
        <v>14</v>
      </c>
      <c r="B12" s="14">
        <v>2517.8000000000002</v>
      </c>
      <c r="C12" s="14">
        <f t="shared" si="0"/>
        <v>32.131599433377154</v>
      </c>
      <c r="D12" s="14">
        <v>10.199999999999999</v>
      </c>
      <c r="E12" s="14">
        <v>331.2</v>
      </c>
      <c r="F12" s="14">
        <f>E12*100/B12</f>
        <v>13.154341091429025</v>
      </c>
      <c r="G12" s="10"/>
      <c r="H12" s="10"/>
      <c r="I12" s="11"/>
    </row>
    <row r="13" spans="1:9" ht="19.5">
      <c r="A13" s="14">
        <v>10</v>
      </c>
      <c r="B13" s="14">
        <v>2430.6999999999998</v>
      </c>
      <c r="C13" s="14">
        <f t="shared" si="0"/>
        <v>31.020048749984046</v>
      </c>
      <c r="D13" s="14">
        <v>7.2</v>
      </c>
      <c r="E13" s="14">
        <v>315.60000000000002</v>
      </c>
      <c r="F13" s="14">
        <f>E13*100/B13</f>
        <v>12.983914098819273</v>
      </c>
      <c r="G13" s="10"/>
      <c r="H13" s="10"/>
      <c r="I13" s="11"/>
    </row>
    <row r="14" spans="1:9" ht="19.5">
      <c r="A14" s="14">
        <v>6.3</v>
      </c>
      <c r="B14" s="14">
        <v>2887.4</v>
      </c>
      <c r="C14" s="14">
        <f t="shared" si="0"/>
        <v>36.848351816638804</v>
      </c>
      <c r="D14" s="14">
        <v>4.9000000000000004</v>
      </c>
      <c r="E14" s="14">
        <v>601.29999999999995</v>
      </c>
      <c r="F14" s="14">
        <f>E14*100/B14</f>
        <v>20.824963635104243</v>
      </c>
      <c r="G14" s="10"/>
      <c r="H14" s="10"/>
      <c r="I14" s="11"/>
    </row>
    <row r="15" spans="1:9" ht="19.5">
      <c r="A15" s="2" t="s">
        <v>1</v>
      </c>
      <c r="B15" s="15">
        <f>SUM(B8:B14)</f>
        <v>7835.9</v>
      </c>
      <c r="C15" s="2"/>
      <c r="D15" s="2"/>
      <c r="E15" s="15">
        <f>SUM(E8:E14)</f>
        <v>1248.0999999999999</v>
      </c>
      <c r="F15" s="10"/>
      <c r="G15" s="10"/>
      <c r="H15" s="10"/>
      <c r="I15" s="11"/>
    </row>
    <row r="16" spans="1:9" ht="15.75">
      <c r="A16" s="10"/>
      <c r="B16" s="10"/>
      <c r="C16" s="10"/>
      <c r="D16" s="10"/>
      <c r="E16" s="10"/>
      <c r="F16" s="10"/>
      <c r="G16" s="10"/>
      <c r="H16" s="10"/>
      <c r="I16" s="11"/>
    </row>
    <row r="17" spans="1:9" ht="19.5">
      <c r="A17" s="246" t="s">
        <v>24</v>
      </c>
      <c r="B17" s="246"/>
      <c r="C17" s="246"/>
      <c r="D17" s="16">
        <f>(E15/B15)*100</f>
        <v>15.927972536658199</v>
      </c>
      <c r="E17" s="13"/>
      <c r="F17" s="13"/>
      <c r="G17" s="10"/>
      <c r="H17" s="10"/>
      <c r="I17" s="11"/>
    </row>
    <row r="18" spans="1:9" ht="15.75">
      <c r="G18" s="12"/>
      <c r="H18" s="12"/>
    </row>
    <row r="19" spans="1:9" ht="15.75">
      <c r="G19" s="12"/>
      <c r="H19" s="12"/>
      <c r="I19" s="12"/>
    </row>
    <row r="20" spans="1:9" ht="15.75">
      <c r="G20" s="12"/>
      <c r="H20" s="12"/>
      <c r="I20" s="12"/>
    </row>
    <row r="21" spans="1:9" ht="15.75">
      <c r="H21" s="12"/>
      <c r="I21" s="12"/>
    </row>
    <row r="22" spans="1:9" ht="15.75">
      <c r="H22" s="12"/>
      <c r="I22" s="12"/>
    </row>
    <row r="23" spans="1:9" ht="15.75">
      <c r="H23" s="12"/>
      <c r="I23" s="12"/>
    </row>
    <row r="24" spans="1:9" ht="15.75">
      <c r="H24" s="12"/>
      <c r="I24" s="12"/>
    </row>
  </sheetData>
  <mergeCells count="9">
    <mergeCell ref="A6:C6"/>
    <mergeCell ref="D6:F6"/>
    <mergeCell ref="A17:C17"/>
    <mergeCell ref="A1:F1"/>
    <mergeCell ref="A2:F2"/>
    <mergeCell ref="A3:C3"/>
    <mergeCell ref="A4:F4"/>
    <mergeCell ref="A5:F5"/>
    <mergeCell ref="D3:F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DirShear_LGE</vt:lpstr>
      <vt:lpstr>CBR</vt:lpstr>
      <vt:lpstr>Aggregate Impact Value</vt:lpstr>
      <vt:lpstr>Fines Content</vt:lpstr>
      <vt:lpstr>Water Absorption</vt:lpstr>
      <vt:lpstr>Flakiness Index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</dc:creator>
  <cp:lastModifiedBy>siva</cp:lastModifiedBy>
  <cp:lastPrinted>2010-07-01T06:03:49Z</cp:lastPrinted>
  <dcterms:created xsi:type="dcterms:W3CDTF">2009-12-09T01:58:41Z</dcterms:created>
  <dcterms:modified xsi:type="dcterms:W3CDTF">2011-01-12T23:41:55Z</dcterms:modified>
</cp:coreProperties>
</file>