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harts/chart2.xml" ContentType="application/vnd.openxmlformats-officedocument.drawingml.chart+xml"/>
  <Override PartName="/xl/charts/chart3.xml" ContentType="application/vnd.openxmlformats-officedocument.drawingml.chart+xml"/>
  <Override PartName="/xl/vbaProject.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codeName="{B7FE6334-C1A2-E50D-BD3D-5F4D41BBC2E3}"/>
  <workbookPr codeName="DieseArbeitsmappe" hidePivotFieldList="1" defaultThemeVersion="124226"/>
  <bookViews>
    <workbookView xWindow="120" yWindow="15" windowWidth="18960" windowHeight="11325" activeTab="1"/>
  </bookViews>
  <sheets>
    <sheet name="Into" sheetId="8" r:id="rId1"/>
    <sheet name="Part I - WIP Control" sheetId="7" r:id="rId2"/>
    <sheet name="Part II - Execution Control" sheetId="6" r:id="rId3"/>
  </sheets>
  <functionGroups/>
  <definedNames>
    <definedName name="BLopt" localSheetId="1">#REF!</definedName>
    <definedName name="BLopt">#REF!</definedName>
    <definedName name="BLpess" localSheetId="1">#REF!</definedName>
    <definedName name="BLpess">#REF!</definedName>
    <definedName name="BLreal" localSheetId="1">#REF!</definedName>
    <definedName name="BLreal">#REF!</definedName>
    <definedName name="CL_DueDate">#REF!</definedName>
    <definedName name="CL_reason_probability">#REF!</definedName>
    <definedName name="CL_reasonable_due_date">#REF!</definedName>
    <definedName name="CL_Start">#REF!</definedName>
    <definedName name="CL_V_opt">#REF!</definedName>
    <definedName name="CL_V_pess">#REF!</definedName>
    <definedName name="CL_V_real">#REF!</definedName>
    <definedName name="ClaudiaBLopt">#REF!</definedName>
    <definedName name="cStep">#REF!</definedName>
    <definedName name="GY0LCC">'Part II - Execution Control'!$G$45</definedName>
    <definedName name="GY100LCC">'Part II - Execution Control'!$H$45</definedName>
    <definedName name="_xlnm.Print_Area" localSheetId="1">'Part I - WIP Control'!$A$1:$H$51</definedName>
    <definedName name="_xlnm.Print_Area" localSheetId="2">'Part II - Execution Control'!$A$1:$K$49</definedName>
    <definedName name="YR0LCC">'Part II - Execution Control'!$G$46</definedName>
    <definedName name="YR100LCC">'Part II - Execution Control'!$H$46</definedName>
  </definedNames>
  <calcPr calcId="125725"/>
</workbook>
</file>

<file path=xl/calcChain.xml><?xml version="1.0" encoding="utf-8"?>
<calcChain xmlns="http://schemas.openxmlformats.org/spreadsheetml/2006/main">
  <c r="D10" i="6"/>
  <c r="D11" s="1"/>
  <c r="C5"/>
  <c r="B9"/>
  <c r="B10" l="1"/>
  <c r="D12"/>
  <c r="G9"/>
  <c r="G10"/>
  <c r="C10"/>
  <c r="H10" l="1"/>
  <c r="J10"/>
  <c r="B11"/>
  <c r="G11" s="1"/>
  <c r="K10"/>
  <c r="H9"/>
  <c r="J9"/>
  <c r="K9"/>
  <c r="I9"/>
  <c r="E14"/>
  <c r="B8" i="7"/>
  <c r="B9"/>
  <c r="B12"/>
  <c r="B14"/>
  <c r="D5" i="6"/>
  <c r="B12" l="1"/>
  <c r="K11"/>
  <c r="H11"/>
  <c r="J11"/>
  <c r="C11"/>
  <c r="F37" i="7"/>
  <c r="F41"/>
  <c r="F35"/>
  <c r="B25"/>
  <c r="F40"/>
  <c r="F38"/>
  <c r="F43"/>
  <c r="F42"/>
  <c r="F39"/>
  <c r="F36"/>
  <c r="F44"/>
  <c r="F45"/>
  <c r="B13" i="6" l="1"/>
  <c r="B14" s="1"/>
  <c r="B15" s="1"/>
  <c r="G12"/>
  <c r="E11"/>
  <c r="C12"/>
  <c r="E12" s="1"/>
  <c r="I10"/>
  <c r="C13"/>
  <c r="B21" i="7"/>
  <c r="J12" i="6" l="1"/>
  <c r="H12"/>
  <c r="I12"/>
  <c r="K12"/>
  <c r="C14"/>
  <c r="C15" l="1"/>
  <c r="E13"/>
  <c r="I11" l="1"/>
</calcChain>
</file>

<file path=xl/sharedStrings.xml><?xml version="1.0" encoding="utf-8"?>
<sst xmlns="http://schemas.openxmlformats.org/spreadsheetml/2006/main" count="66" uniqueCount="64">
  <si>
    <t>Part II - Execution Control</t>
  </si>
  <si>
    <t>start of project/release</t>
  </si>
  <si>
    <t>commited due date</t>
  </si>
  <si>
    <t>start of the buffer</t>
  </si>
  <si>
    <t>percentage of buffer to the whol duration of the release project</t>
  </si>
  <si>
    <t># sprint</t>
  </si>
  <si>
    <t>story point in backlog 
[story points]</t>
  </si>
  <si>
    <t>estimed date
of finishing</t>
  </si>
  <si>
    <t>buffer consumption</t>
  </si>
  <si>
    <t xml:space="preserve">reasonable due date </t>
  </si>
  <si>
    <t>reasonable absolute probability</t>
  </si>
  <si>
    <t>Due-Date based on a given probability of success</t>
  </si>
  <si>
    <t>above 80% will typically lead to a successful project</t>
  </si>
  <si>
    <t>absolute probability of success to deliver at due date</t>
  </si>
  <si>
    <t>due date</t>
  </si>
  <si>
    <t>sucess probability based on wished Due-Date</t>
  </si>
  <si>
    <t>Results</t>
  </si>
  <si>
    <t>date when the burn down of the backlog really started</t>
  </si>
  <si>
    <t>start of burn down</t>
  </si>
  <si>
    <t>estimate on how much the velocity can increase in best case</t>
  </si>
  <si>
    <t>optimistic velocity (Story Points per Week)</t>
  </si>
  <si>
    <t>realistic velocity (Story Points per Week)</t>
  </si>
  <si>
    <t>estimate on how much the velocity can drop in worst case</t>
  </si>
  <si>
    <t>pessimistic velocity (Story Points per Week)</t>
  </si>
  <si>
    <t>mean</t>
  </si>
  <si>
    <t>expected VELOCITY (regarding probability)</t>
  </si>
  <si>
    <t>estimate on how many backlog items in worts case occur</t>
  </si>
  <si>
    <t>estimate on how many backlog items usually occur</t>
  </si>
  <si>
    <t>baseline, the current known backlog items</t>
  </si>
  <si>
    <t>total</t>
  </si>
  <si>
    <t>expected Load - BACKLOG (regarding probability)</t>
  </si>
  <si>
    <t>Part I - WIP Control</t>
  </si>
  <si>
    <t>-</t>
  </si>
  <si>
    <t>elapsed time 
[week]</t>
  </si>
  <si>
    <t>calculated velocity 
[story points/week]</t>
  </si>
  <si>
    <t>progress over time</t>
  </si>
  <si>
    <t>estimated/ set velocity 
[story points/week]</t>
  </si>
  <si>
    <t>Colour-Sheme</t>
  </si>
  <si>
    <t>BC@0%LCC</t>
  </si>
  <si>
    <t>BC@100%LCC</t>
  </si>
  <si>
    <t>green-yellow-line</t>
  </si>
  <si>
    <t>yellow-red-lne</t>
  </si>
  <si>
    <t>http://creativecommons.org/licenses/by-sa/3.0/</t>
  </si>
  <si>
    <t>optimistic Load (Story Points)</t>
  </si>
  <si>
    <t>realistic Load (Story Points)</t>
  </si>
  <si>
    <t>pessimistic Load (Story Points)</t>
  </si>
  <si>
    <t>The goal of Part I - WIP-Control is to make sure, that the probability to fulfill the expectations of the stakeholder is in a realistic range. There are two factors that define the probability of success a) the amount of story points in the backlog that has to be burned down and b) the mean velocity until the due-date. If you take both as probabilities you'll get a good estimate on the overall success-rate at a specific time. A calculated success rate of greater than 80% will lead, in practice, to a success of the project/release.</t>
  </si>
  <si>
    <t>Success-Curve</t>
  </si>
  <si>
    <t>Due-Date</t>
  </si>
  <si>
    <t>Probability</t>
  </si>
  <si>
    <t>it's also the start of the burn-down s. cell C11</t>
  </si>
  <si>
    <t xml:space="preserve">    of success</t>
  </si>
  <si>
    <t xml:space="preserve">    click on the diagram to calculate the probability</t>
  </si>
  <si>
    <t xml:space="preserve">      and drawing fever curves</t>
  </si>
  <si>
    <t xml:space="preserve">      click on the diagram to go to execution control</t>
  </si>
  <si>
    <t>http://reliable-scrum.de/P1V31.html</t>
  </si>
  <si>
    <t xml:space="preserve">     Do you have the most actual version of the excel file?</t>
  </si>
  <si>
    <t xml:space="preserve">     This excel file is protected by the creative commons license (CC BY-SA 3.0)</t>
  </si>
  <si>
    <t xml:space="preserve"> </t>
  </si>
  <si>
    <t>remaining duration [days]</t>
  </si>
  <si>
    <t>date of status</t>
  </si>
  <si>
    <t>remaining duration [workdays]</t>
  </si>
  <si>
    <t>TameFlow-Scrum</t>
  </si>
  <si>
    <t xml:space="preserve"> Edition J. Ross</t>
  </si>
</sst>
</file>

<file path=xl/styles.xml><?xml version="1.0" encoding="utf-8"?>
<styleSheet xmlns="http://schemas.openxmlformats.org/spreadsheetml/2006/main">
  <numFmts count="4">
    <numFmt numFmtId="164" formatCode="_-* #,##0.00\ _€_-;\-* #,##0.00\ _€_-;_-* &quot;-&quot;??\ _€_-;_-@_-"/>
    <numFmt numFmtId="165" formatCode="_-* #,##0\ _€_-;\-* #,##0\ _€_-;_-* &quot;-&quot;??\ _€_-;_-@_-"/>
    <numFmt numFmtId="166" formatCode="_-* #,##0.0\ _€_-;\-* #,##0.0\ _€_-;_-* &quot;-&quot;?\ _€_-;_-@_-"/>
    <numFmt numFmtId="167" formatCode="_-* #,##0\ _€_-;\-* #,##0\ _€_-;_-* &quot;-&quot;?\ _€_-;_-@_-"/>
  </numFmts>
  <fonts count="13">
    <font>
      <sz val="10"/>
      <color rgb="FF000000"/>
      <name val="Times New Roman"/>
      <charset val="204"/>
    </font>
    <font>
      <sz val="10"/>
      <color rgb="FF000000"/>
      <name val="Arial"/>
      <family val="2"/>
    </font>
    <font>
      <sz val="10"/>
      <color rgb="FF000000"/>
      <name val="Times New Roman"/>
      <family val="1"/>
    </font>
    <font>
      <sz val="10"/>
      <color rgb="FF000000"/>
      <name val="Times New Roman"/>
      <family val="1"/>
    </font>
    <font>
      <b/>
      <i/>
      <sz val="26"/>
      <color rgb="FF000000"/>
      <name val="Arial"/>
      <family val="2"/>
    </font>
    <font>
      <sz val="20"/>
      <color rgb="FF000000"/>
      <name val="Arial"/>
      <family val="2"/>
    </font>
    <font>
      <sz val="10"/>
      <color theme="0"/>
      <name val="Arial"/>
      <family val="2"/>
    </font>
    <font>
      <b/>
      <sz val="10"/>
      <color rgb="FF000000"/>
      <name val="Arial"/>
      <family val="2"/>
    </font>
    <font>
      <b/>
      <i/>
      <sz val="10"/>
      <color rgb="FF000000"/>
      <name val="Arial"/>
      <family val="2"/>
    </font>
    <font>
      <u/>
      <sz val="10"/>
      <color theme="10"/>
      <name val="Times New Roman"/>
      <family val="1"/>
    </font>
    <font>
      <u/>
      <sz val="10"/>
      <color theme="10"/>
      <name val="Arial"/>
      <family val="2"/>
    </font>
    <font>
      <sz val="10"/>
      <color rgb="FF000000"/>
      <name val="OCR A Extended"/>
      <family val="3"/>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3">
    <border>
      <left/>
      <right/>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s>
  <cellStyleXfs count="4">
    <xf numFmtId="0" fontId="0" fillId="0" borderId="0"/>
    <xf numFmtId="9" fontId="2" fillId="0" borderId="0" applyFont="0" applyFill="0" applyBorder="0" applyAlignment="0" applyProtection="0"/>
    <xf numFmtId="164" fontId="3" fillId="0" borderId="0" applyFont="0" applyFill="0" applyBorder="0" applyAlignment="0" applyProtection="0"/>
    <xf numFmtId="0" fontId="9" fillId="0" borderId="0" applyNumberFormat="0" applyFill="0" applyBorder="0" applyAlignment="0" applyProtection="0">
      <alignment vertical="top"/>
      <protection locked="0"/>
    </xf>
  </cellStyleXfs>
  <cellXfs count="42">
    <xf numFmtId="0" fontId="0" fillId="0" borderId="0" xfId="0" applyFill="1" applyBorder="1" applyAlignment="1">
      <alignment horizontal="left" vertical="top"/>
    </xf>
    <xf numFmtId="0" fontId="1" fillId="2" borderId="0" xfId="0" applyFont="1" applyFill="1" applyBorder="1" applyAlignment="1">
      <alignment horizontal="left" vertical="top"/>
    </xf>
    <xf numFmtId="9" fontId="1" fillId="2" borderId="0" xfId="0" applyNumberFormat="1" applyFont="1" applyFill="1" applyBorder="1" applyAlignment="1">
      <alignment horizontal="righ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14" fontId="1" fillId="4" borderId="0" xfId="0" applyNumberFormat="1" applyFont="1" applyFill="1" applyBorder="1" applyAlignment="1">
      <alignment horizontal="left" vertical="top"/>
    </xf>
    <xf numFmtId="165" fontId="1" fillId="4" borderId="0" xfId="2" applyNumberFormat="1" applyFont="1" applyFill="1" applyBorder="1" applyAlignment="1">
      <alignment horizontal="left" vertical="top"/>
    </xf>
    <xf numFmtId="0" fontId="1" fillId="2" borderId="0" xfId="0" applyFont="1" applyFill="1" applyBorder="1" applyAlignment="1">
      <alignment horizontal="center" vertical="top"/>
    </xf>
    <xf numFmtId="165" fontId="1" fillId="2" borderId="0" xfId="2" applyNumberFormat="1" applyFont="1" applyFill="1" applyBorder="1" applyAlignment="1">
      <alignment horizontal="left" vertical="top"/>
    </xf>
    <xf numFmtId="164" fontId="1" fillId="2" borderId="0" xfId="2" applyFont="1" applyFill="1" applyBorder="1" applyAlignment="1">
      <alignment horizontal="left" vertical="top"/>
    </xf>
    <xf numFmtId="14" fontId="1" fillId="5" borderId="0" xfId="0" applyNumberFormat="1" applyFont="1" applyFill="1" applyBorder="1" applyAlignment="1">
      <alignment horizontal="right" vertical="top"/>
    </xf>
    <xf numFmtId="9" fontId="1" fillId="4" borderId="0" xfId="1" applyFont="1" applyFill="1" applyBorder="1" applyAlignment="1">
      <alignment horizontal="right" vertical="top"/>
    </xf>
    <xf numFmtId="14" fontId="1" fillId="2" borderId="0" xfId="0" applyNumberFormat="1" applyFont="1" applyFill="1" applyBorder="1" applyAlignment="1">
      <alignment horizontal="left" vertical="top"/>
    </xf>
    <xf numFmtId="0" fontId="1" fillId="2" borderId="0" xfId="0" applyFont="1" applyFill="1" applyBorder="1" applyAlignment="1">
      <alignment horizontal="right" vertical="top"/>
    </xf>
    <xf numFmtId="0" fontId="7" fillId="2" borderId="0" xfId="0" applyFont="1" applyFill="1" applyBorder="1" applyAlignment="1">
      <alignment horizontal="left" vertical="top"/>
    </xf>
    <xf numFmtId="9" fontId="1" fillId="2" borderId="0" xfId="1" applyFont="1" applyFill="1" applyBorder="1" applyAlignment="1">
      <alignment horizontal="right" vertical="top"/>
    </xf>
    <xf numFmtId="9" fontId="1" fillId="5" borderId="0" xfId="1" applyFont="1" applyFill="1" applyBorder="1" applyAlignment="1">
      <alignment horizontal="right" vertical="top"/>
    </xf>
    <xf numFmtId="14" fontId="1" fillId="4" borderId="0" xfId="0" applyNumberFormat="1" applyFont="1" applyFill="1" applyBorder="1" applyAlignment="1">
      <alignment horizontal="right" vertical="top"/>
    </xf>
    <xf numFmtId="0" fontId="8" fillId="2" borderId="0" xfId="0" applyFont="1" applyFill="1" applyBorder="1" applyAlignment="1">
      <alignment horizontal="left" vertical="top"/>
    </xf>
    <xf numFmtId="9" fontId="1" fillId="4" borderId="0" xfId="0" applyNumberFormat="1" applyFont="1" applyFill="1" applyBorder="1" applyAlignment="1">
      <alignment horizontal="left" vertical="top"/>
    </xf>
    <xf numFmtId="0" fontId="1" fillId="6" borderId="0" xfId="0" applyFont="1" applyFill="1" applyBorder="1" applyAlignment="1">
      <alignment horizontal="left"/>
    </xf>
    <xf numFmtId="0" fontId="1" fillId="6" borderId="0" xfId="0" quotePrefix="1" applyFont="1" applyFill="1" applyBorder="1" applyAlignment="1">
      <alignment horizontal="center"/>
    </xf>
    <xf numFmtId="9" fontId="1" fillId="4" borderId="0" xfId="0" applyNumberFormat="1" applyFont="1" applyFill="1" applyBorder="1" applyAlignment="1">
      <alignment horizontal="center"/>
    </xf>
    <xf numFmtId="0" fontId="1" fillId="2" borderId="0" xfId="0" applyFont="1" applyFill="1" applyBorder="1"/>
    <xf numFmtId="0" fontId="10" fillId="2" borderId="0" xfId="3" applyFont="1" applyFill="1" applyBorder="1" applyAlignment="1" applyProtection="1">
      <alignment horizontal="left" vertical="top"/>
    </xf>
    <xf numFmtId="0" fontId="12" fillId="2" borderId="1" xfId="0" applyFont="1" applyFill="1" applyBorder="1" applyAlignment="1">
      <alignment horizontal="center" vertical="top"/>
    </xf>
    <xf numFmtId="14" fontId="12" fillId="2" borderId="1" xfId="0" applyNumberFormat="1" applyFont="1" applyFill="1" applyBorder="1" applyAlignment="1">
      <alignment horizontal="left" vertical="top"/>
    </xf>
    <xf numFmtId="165" fontId="12" fillId="2" borderId="1" xfId="2" applyNumberFormat="1" applyFont="1" applyFill="1" applyBorder="1" applyAlignment="1">
      <alignment horizontal="left" vertical="top"/>
    </xf>
    <xf numFmtId="165" fontId="12" fillId="4" borderId="1" xfId="2" applyNumberFormat="1" applyFont="1" applyFill="1" applyBorder="1" applyAlignment="1">
      <alignment horizontal="left" vertical="top"/>
    </xf>
    <xf numFmtId="14" fontId="12" fillId="2" borderId="1" xfId="1" applyNumberFormat="1" applyFont="1" applyFill="1" applyBorder="1" applyAlignment="1">
      <alignment horizontal="center" vertical="top"/>
    </xf>
    <xf numFmtId="9" fontId="12" fillId="2" borderId="1" xfId="1" applyFont="1" applyFill="1" applyBorder="1" applyAlignment="1">
      <alignment horizontal="center" vertical="top"/>
    </xf>
    <xf numFmtId="167" fontId="12" fillId="2" borderId="1" xfId="0" applyNumberFormat="1" applyFont="1" applyFill="1" applyBorder="1" applyAlignment="1">
      <alignment horizontal="left" vertical="top"/>
    </xf>
    <xf numFmtId="0" fontId="12" fillId="2" borderId="1" xfId="0" applyFont="1" applyFill="1" applyBorder="1" applyAlignment="1">
      <alignment horizontal="left" vertical="top"/>
    </xf>
    <xf numFmtId="0" fontId="12" fillId="4" borderId="1" xfId="0" applyFont="1" applyFill="1" applyBorder="1" applyAlignment="1">
      <alignment horizontal="center" vertical="top"/>
    </xf>
    <xf numFmtId="14" fontId="12" fillId="4" borderId="1" xfId="0" applyNumberFormat="1" applyFont="1" applyFill="1" applyBorder="1" applyAlignment="1">
      <alignment horizontal="left" vertical="top"/>
    </xf>
    <xf numFmtId="166" fontId="12" fillId="2" borderId="1" xfId="0" applyNumberFormat="1" applyFont="1" applyFill="1" applyBorder="1" applyAlignment="1">
      <alignment horizontal="left" vertical="top"/>
    </xf>
    <xf numFmtId="0" fontId="6" fillId="3" borderId="2" xfId="0" applyFont="1" applyFill="1" applyBorder="1" applyAlignment="1">
      <alignment horizontal="center" vertical="top" wrapText="1"/>
    </xf>
    <xf numFmtId="0" fontId="1" fillId="2" borderId="1" xfId="0" applyFont="1" applyFill="1" applyBorder="1" applyAlignment="1">
      <alignment horizontal="left" vertical="top"/>
    </xf>
    <xf numFmtId="14" fontId="1" fillId="2" borderId="1" xfId="0" applyNumberFormat="1" applyFont="1" applyFill="1" applyBorder="1" applyAlignment="1">
      <alignment horizontal="left" vertical="top"/>
    </xf>
    <xf numFmtId="9" fontId="1" fillId="2" borderId="1" xfId="0" applyNumberFormat="1" applyFont="1" applyFill="1" applyBorder="1" applyAlignment="1">
      <alignment horizontal="left" vertical="top"/>
    </xf>
    <xf numFmtId="9" fontId="1" fillId="2" borderId="1" xfId="1" applyFont="1" applyFill="1" applyBorder="1" applyAlignment="1">
      <alignment horizontal="left" vertical="top"/>
    </xf>
    <xf numFmtId="0" fontId="1" fillId="2" borderId="0" xfId="0" applyFont="1" applyFill="1" applyBorder="1" applyAlignment="1">
      <alignment horizontal="left" vertical="top" wrapText="1"/>
    </xf>
  </cellXfs>
  <cellStyles count="4">
    <cellStyle name="Comma" xfId="2" builtinId="3"/>
    <cellStyle name="Hyperlink" xfId="3" builtinId="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06/relationships/vbaProject" Target="vbaProject.bin"/><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xVal>
            <c:numRef>
              <c:f>'Part I - WIP Control'!$F$35:$F$45</c:f>
              <c:numCache>
                <c:formatCode>m/d/yyyy</c:formatCode>
                <c:ptCount val="11"/>
                <c:pt idx="0">
                  <c:v>41391.666666666664</c:v>
                </c:pt>
                <c:pt idx="1">
                  <c:v>41416.015500344154</c:v>
                </c:pt>
                <c:pt idx="2">
                  <c:v>41421.586930593097</c:v>
                </c:pt>
                <c:pt idx="3">
                  <c:v>41428.781390539436</c:v>
                </c:pt>
                <c:pt idx="4">
                  <c:v>41438.74640280383</c:v>
                </c:pt>
                <c:pt idx="5">
                  <c:v>41447.37442206253</c:v>
                </c:pt>
                <c:pt idx="6">
                  <c:v>41458.664931136227</c:v>
                </c:pt>
                <c:pt idx="7">
                  <c:v>41467.871325355467</c:v>
                </c:pt>
                <c:pt idx="8">
                  <c:v>41475.717368634068</c:v>
                </c:pt>
                <c:pt idx="9">
                  <c:v>41482.331340793913</c:v>
                </c:pt>
                <c:pt idx="10">
                  <c:v>41520</c:v>
                </c:pt>
              </c:numCache>
            </c:numRef>
          </c:xVal>
          <c:yVal>
            <c:numRef>
              <c:f>'Part I - WIP Control'!$G$35:$G$45</c:f>
              <c:numCache>
                <c:formatCode>0%</c:formatCode>
                <c:ptCount val="11"/>
                <c:pt idx="0">
                  <c:v>0</c:v>
                </c:pt>
                <c:pt idx="1">
                  <c:v>0.05</c:v>
                </c:pt>
                <c:pt idx="2">
                  <c:v>0.1</c:v>
                </c:pt>
                <c:pt idx="3">
                  <c:v>0.2</c:v>
                </c:pt>
                <c:pt idx="4">
                  <c:v>0.4</c:v>
                </c:pt>
                <c:pt idx="5">
                  <c:v>0.6</c:v>
                </c:pt>
                <c:pt idx="6">
                  <c:v>0.8</c:v>
                </c:pt>
                <c:pt idx="7">
                  <c:v>0.9</c:v>
                </c:pt>
                <c:pt idx="8">
                  <c:v>0.95</c:v>
                </c:pt>
                <c:pt idx="9">
                  <c:v>0.97499999999999998</c:v>
                </c:pt>
                <c:pt idx="10">
                  <c:v>0.996</c:v>
                </c:pt>
              </c:numCache>
            </c:numRef>
          </c:yVal>
        </c:ser>
        <c:axId val="68204032"/>
        <c:axId val="68208512"/>
      </c:scatterChart>
      <c:valAx>
        <c:axId val="68204032"/>
        <c:scaling>
          <c:orientation val="minMax"/>
        </c:scaling>
        <c:axPos val="b"/>
        <c:numFmt formatCode="dd/mm" sourceLinked="0"/>
        <c:tickLblPos val="nextTo"/>
        <c:crossAx val="68208512"/>
        <c:crosses val="autoZero"/>
        <c:crossBetween val="midCat"/>
      </c:valAx>
      <c:valAx>
        <c:axId val="68208512"/>
        <c:scaling>
          <c:orientation val="minMax"/>
          <c:max val="1"/>
        </c:scaling>
        <c:axPos val="l"/>
        <c:majorGridlines/>
        <c:numFmt formatCode="0%" sourceLinked="1"/>
        <c:tickLblPos val="nextTo"/>
        <c:crossAx val="68204032"/>
        <c:crosses val="autoZero"/>
        <c:crossBetween val="midCat"/>
        <c:majorUnit val="0.2"/>
      </c:valAx>
    </c:plotArea>
    <c:plotVisOnly val="1"/>
    <c:dispBlanksAs val="gap"/>
  </c:chart>
  <c:printSettings>
    <c:headerFooter/>
    <c:pageMargins b="0.78740157499999996" l="0.70000000000000062" r="0.70000000000000062" t="0.78740157499999996"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product burndown</a:t>
            </a:r>
          </a:p>
        </c:rich>
      </c:tx>
      <c:layout/>
    </c:title>
    <c:plotArea>
      <c:layout/>
      <c:scatterChart>
        <c:scatterStyle val="lineMarker"/>
        <c:ser>
          <c:idx val="0"/>
          <c:order val="0"/>
          <c:trendline>
            <c:trendlineType val="linear"/>
            <c:dispEq val="1"/>
            <c:trendlineLbl>
              <c:layout>
                <c:manualLayout>
                  <c:x val="1.502445997067268E-2"/>
                  <c:y val="-0.58882922835449125"/>
                </c:manualLayout>
              </c:layout>
              <c:numFmt formatCode="General" sourceLinked="0"/>
            </c:trendlineLbl>
          </c:trendline>
          <c:xVal>
            <c:numRef>
              <c:f>'Part II - Execution Control'!$C$9:$C$15</c:f>
              <c:numCache>
                <c:formatCode>_-* #,##0\ _€_-;\-* #,##0\ _€_-;_-* "-"??\ _€_-;_-@_-</c:formatCode>
                <c:ptCount val="7"/>
                <c:pt idx="0">
                  <c:v>0</c:v>
                </c:pt>
                <c:pt idx="1">
                  <c:v>2</c:v>
                </c:pt>
                <c:pt idx="2">
                  <c:v>4</c:v>
                </c:pt>
                <c:pt idx="3">
                  <c:v>6</c:v>
                </c:pt>
                <c:pt idx="4">
                  <c:v>8</c:v>
                </c:pt>
                <c:pt idx="5">
                  <c:v>10</c:v>
                </c:pt>
                <c:pt idx="6">
                  <c:v>12</c:v>
                </c:pt>
              </c:numCache>
            </c:numRef>
          </c:xVal>
          <c:yVal>
            <c:numRef>
              <c:f>'Part II - Execution Control'!$D$9:$D$15</c:f>
              <c:numCache>
                <c:formatCode>_-* #,##0\ _€_-;\-* #,##0\ _€_-;_-* "-"??\ _€_-;_-@_-</c:formatCode>
                <c:ptCount val="7"/>
                <c:pt idx="0">
                  <c:v>500</c:v>
                </c:pt>
                <c:pt idx="1">
                  <c:v>495</c:v>
                </c:pt>
                <c:pt idx="2">
                  <c:v>475</c:v>
                </c:pt>
                <c:pt idx="3">
                  <c:v>435</c:v>
                </c:pt>
              </c:numCache>
            </c:numRef>
          </c:yVal>
        </c:ser>
        <c:axId val="70055040"/>
        <c:axId val="70056960"/>
      </c:scatterChart>
      <c:valAx>
        <c:axId val="70055040"/>
        <c:scaling>
          <c:orientation val="minMax"/>
        </c:scaling>
        <c:axPos val="b"/>
        <c:title>
          <c:tx>
            <c:rich>
              <a:bodyPr/>
              <a:lstStyle/>
              <a:p>
                <a:pPr>
                  <a:defRPr/>
                </a:pPr>
                <a:r>
                  <a:rPr lang="en-US"/>
                  <a:t>elapsed time [weeks]</a:t>
                </a:r>
              </a:p>
            </c:rich>
          </c:tx>
          <c:layout/>
        </c:title>
        <c:numFmt formatCode="_-* #,##0\ _€_-;\-* #,##0\ _€_-;_-* &quot;-&quot;??\ _€_-;_-@_-" sourceLinked="1"/>
        <c:tickLblPos val="nextTo"/>
        <c:crossAx val="70056960"/>
        <c:crosses val="autoZero"/>
        <c:crossBetween val="midCat"/>
      </c:valAx>
      <c:valAx>
        <c:axId val="70056960"/>
        <c:scaling>
          <c:orientation val="minMax"/>
        </c:scaling>
        <c:axPos val="l"/>
        <c:majorGridlines/>
        <c:title>
          <c:tx>
            <c:rich>
              <a:bodyPr rot="-5400000" vert="horz"/>
              <a:lstStyle/>
              <a:p>
                <a:pPr>
                  <a:defRPr/>
                </a:pPr>
                <a:r>
                  <a:rPr lang="en-US"/>
                  <a:t>inventory in backlog at the end of the sprint [story points]</a:t>
                </a:r>
              </a:p>
            </c:rich>
          </c:tx>
          <c:layout>
            <c:manualLayout>
              <c:xMode val="edge"/>
              <c:yMode val="edge"/>
              <c:x val="3.4428794992175271E-2"/>
              <c:y val="0.14686761123733671"/>
            </c:manualLayout>
          </c:layout>
        </c:title>
        <c:numFmt formatCode="_-* #,##0\ _€_-;\-* #,##0\ _€_-;_-* &quot;-&quot;??\ _€_-;_-@_-" sourceLinked="1"/>
        <c:tickLblPos val="nextTo"/>
        <c:crossAx val="70055040"/>
        <c:crosses val="autoZero"/>
        <c:crossBetween val="midCat"/>
      </c:valAx>
    </c:plotArea>
    <c:plotVisOnly val="1"/>
    <c:dispBlanksAs val="gap"/>
  </c:chart>
  <c:printSettings>
    <c:headerFooter/>
    <c:pageMargins b="0.78740157499999996" l="0.70000000000000062" r="0.70000000000000062" t="0.78740157499999996"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critical chain fever curve</a:t>
            </a:r>
          </a:p>
        </c:rich>
      </c:tx>
      <c:layout/>
    </c:title>
    <c:plotArea>
      <c:layout>
        <c:manualLayout>
          <c:layoutTarget val="inner"/>
          <c:xMode val="edge"/>
          <c:yMode val="edge"/>
          <c:x val="0.19264601098482259"/>
          <c:y val="0.15163073202237201"/>
          <c:w val="0.59313736594990041"/>
          <c:h val="0.68167837128467323"/>
        </c:manualLayout>
      </c:layout>
      <c:scatterChart>
        <c:scatterStyle val="lineMarker"/>
        <c:ser>
          <c:idx val="0"/>
          <c:order val="0"/>
          <c:spPr>
            <a:ln>
              <a:solidFill>
                <a:prstClr val="black"/>
              </a:solidFill>
            </a:ln>
          </c:spPr>
          <c:marker>
            <c:symbol val="circle"/>
            <c:size val="8"/>
            <c:spPr>
              <a:solidFill>
                <a:schemeClr val="tx1"/>
              </a:solidFill>
              <a:ln>
                <a:solidFill>
                  <a:prstClr val="black"/>
                </a:solidFill>
              </a:ln>
            </c:spPr>
          </c:marker>
          <c:xVal>
            <c:numRef>
              <c:f>'Part II - Execution Control'!$H$9:$H$12</c:f>
              <c:numCache>
                <c:formatCode>0%</c:formatCode>
                <c:ptCount val="4"/>
                <c:pt idx="0">
                  <c:v>0</c:v>
                </c:pt>
                <c:pt idx="1">
                  <c:v>9.1743119266055925E-2</c:v>
                </c:pt>
                <c:pt idx="2">
                  <c:v>0.17391304347826086</c:v>
                </c:pt>
                <c:pt idx="3">
                  <c:v>0.25641025641025184</c:v>
                </c:pt>
              </c:numCache>
            </c:numRef>
          </c:xVal>
          <c:yVal>
            <c:numRef>
              <c:f>'Part II - Execution Control'!$I$9:$I$12</c:f>
              <c:numCache>
                <c:formatCode>0%</c:formatCode>
                <c:ptCount val="4"/>
                <c:pt idx="0">
                  <c:v>0</c:v>
                </c:pt>
                <c:pt idx="1">
                  <c:v>0.27773818009018825</c:v>
                </c:pt>
                <c:pt idx="2">
                  <c:v>0.47731052506529281</c:v>
                </c:pt>
                <c:pt idx="3">
                  <c:v>0.54383464005705195</c:v>
                </c:pt>
              </c:numCache>
            </c:numRef>
          </c:yVal>
        </c:ser>
        <c:axId val="94965120"/>
        <c:axId val="94971776"/>
      </c:scatterChart>
      <c:valAx>
        <c:axId val="94965120"/>
        <c:scaling>
          <c:orientation val="minMax"/>
          <c:max val="1"/>
          <c:min val="0"/>
        </c:scaling>
        <c:axPos val="b"/>
        <c:title>
          <c:tx>
            <c:rich>
              <a:bodyPr/>
              <a:lstStyle/>
              <a:p>
                <a:pPr>
                  <a:defRPr/>
                </a:pPr>
                <a:r>
                  <a:rPr lang="en-US"/>
                  <a:t>progress</a:t>
                </a:r>
              </a:p>
            </c:rich>
          </c:tx>
          <c:layout/>
        </c:title>
        <c:numFmt formatCode="0%" sourceLinked="1"/>
        <c:tickLblPos val="nextTo"/>
        <c:crossAx val="94971776"/>
        <c:crosses val="autoZero"/>
        <c:crossBetween val="midCat"/>
      </c:valAx>
      <c:valAx>
        <c:axId val="94971776"/>
        <c:scaling>
          <c:orientation val="minMax"/>
          <c:max val="1"/>
          <c:min val="0"/>
        </c:scaling>
        <c:axPos val="l"/>
        <c:majorGridlines/>
        <c:title>
          <c:tx>
            <c:rich>
              <a:bodyPr rot="-5400000" vert="horz"/>
              <a:lstStyle/>
              <a:p>
                <a:pPr>
                  <a:defRPr/>
                </a:pPr>
                <a:r>
                  <a:rPr lang="en-US"/>
                  <a:t>buffer consumption</a:t>
                </a:r>
              </a:p>
            </c:rich>
          </c:tx>
          <c:layout/>
        </c:title>
        <c:numFmt formatCode="0%" sourceLinked="1"/>
        <c:tickLblPos val="nextTo"/>
        <c:crossAx val="94965120"/>
        <c:crosses val="autoZero"/>
        <c:crossBetween val="midCat"/>
      </c:valAx>
      <c:spPr>
        <a:noFill/>
      </c:spPr>
    </c:plotArea>
    <c:plotVisOnly val="1"/>
    <c:dispBlanksAs val="gap"/>
  </c:chart>
  <c:spPr>
    <a:noFill/>
  </c:spPr>
  <c:printSettings>
    <c:headerFooter/>
    <c:pageMargins b="0.78740157499999996" l="0.70000000000000062" r="0.70000000000000062" t="0.78740157499999996" header="0.30000000000000032" footer="0.30000000000000032"/>
    <c:pageSetup/>
  </c:printSettings>
</c:chartSpac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hyperlink" Target="http://speed4projects.net" TargetMode="External"/><Relationship Id="rId3" Type="http://schemas.openxmlformats.org/officeDocument/2006/relationships/hyperlink" Target="#'Part II - Execution Control'!A1"/><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creativecommons.org/licenses/by-sa/3.0/" TargetMode="External"/><Relationship Id="rId6" Type="http://schemas.openxmlformats.org/officeDocument/2006/relationships/image" Target="../media/image3.png"/><Relationship Id="rId5" Type="http://schemas.openxmlformats.org/officeDocument/2006/relationships/hyperlink" Target="#'Part I - WIP Control'!A1"/><Relationship Id="rId10" Type="http://schemas.openxmlformats.org/officeDocument/2006/relationships/image" Target="../media/image6.png"/><Relationship Id="rId4" Type="http://schemas.openxmlformats.org/officeDocument/2006/relationships/image" Target="../media/image2.png"/><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22</xdr:row>
      <xdr:rowOff>57150</xdr:rowOff>
    </xdr:from>
    <xdr:to>
      <xdr:col>1</xdr:col>
      <xdr:colOff>632336</xdr:colOff>
      <xdr:row>24</xdr:row>
      <xdr:rowOff>123825</xdr:rowOff>
    </xdr:to>
    <xdr:pic>
      <xdr:nvPicPr>
        <xdr:cNvPr id="2049" name="Picture 1" descr="by-s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9549" y="4067175"/>
          <a:ext cx="1108587" cy="390525"/>
        </a:xfrm>
        <a:prstGeom prst="rect">
          <a:avLst/>
        </a:prstGeom>
        <a:noFill/>
      </xdr:spPr>
    </xdr:pic>
    <xdr:clientData/>
  </xdr:twoCellAnchor>
  <xdr:twoCellAnchor editAs="oneCell">
    <xdr:from>
      <xdr:col>5</xdr:col>
      <xdr:colOff>247650</xdr:colOff>
      <xdr:row>6</xdr:row>
      <xdr:rowOff>9525</xdr:rowOff>
    </xdr:from>
    <xdr:to>
      <xdr:col>8</xdr:col>
      <xdr:colOff>400050</xdr:colOff>
      <xdr:row>18</xdr:row>
      <xdr:rowOff>31271</xdr:rowOff>
    </xdr:to>
    <xdr:pic>
      <xdr:nvPicPr>
        <xdr:cNvPr id="4" name="Grafik 3" descr="FeverCurve 12-05-03.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676650" y="1428750"/>
          <a:ext cx="2209800" cy="1964846"/>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0</xdr:col>
      <xdr:colOff>168685</xdr:colOff>
      <xdr:row>6</xdr:row>
      <xdr:rowOff>20594</xdr:rowOff>
    </xdr:from>
    <xdr:to>
      <xdr:col>4</xdr:col>
      <xdr:colOff>313644</xdr:colOff>
      <xdr:row>18</xdr:row>
      <xdr:rowOff>28575</xdr:rowOff>
    </xdr:to>
    <xdr:pic>
      <xdr:nvPicPr>
        <xdr:cNvPr id="5" name="Grafik 4" descr="Typical_Probability_of_Success.PNG">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168685" y="1439819"/>
          <a:ext cx="2888159" cy="195108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0</xdr:col>
      <xdr:colOff>200025</xdr:colOff>
      <xdr:row>27</xdr:row>
      <xdr:rowOff>28575</xdr:rowOff>
    </xdr:from>
    <xdr:to>
      <xdr:col>1</xdr:col>
      <xdr:colOff>623025</xdr:colOff>
      <xdr:row>29</xdr:row>
      <xdr:rowOff>102485</xdr:rowOff>
    </xdr:to>
    <xdr:pic>
      <xdr:nvPicPr>
        <xdr:cNvPr id="6" name="Grafik 5" descr="Current Version of Excel File.PNG"/>
        <xdr:cNvPicPr>
          <a:picLocks noChangeAspect="1"/>
        </xdr:cNvPicPr>
      </xdr:nvPicPr>
      <xdr:blipFill>
        <a:blip xmlns:r="http://schemas.openxmlformats.org/officeDocument/2006/relationships" r:embed="rId7" cstate="print"/>
        <a:stretch>
          <a:fillRect/>
        </a:stretch>
      </xdr:blipFill>
      <xdr:spPr>
        <a:xfrm>
          <a:off x="200025" y="4848225"/>
          <a:ext cx="1108800" cy="397760"/>
        </a:xfrm>
        <a:prstGeom prst="rect">
          <a:avLst/>
        </a:prstGeom>
      </xdr:spPr>
    </xdr:pic>
    <xdr:clientData/>
  </xdr:twoCellAnchor>
  <xdr:twoCellAnchor editAs="oneCell">
    <xdr:from>
      <xdr:col>6</xdr:col>
      <xdr:colOff>323850</xdr:colOff>
      <xdr:row>21</xdr:row>
      <xdr:rowOff>38100</xdr:rowOff>
    </xdr:from>
    <xdr:to>
      <xdr:col>9</xdr:col>
      <xdr:colOff>124497</xdr:colOff>
      <xdr:row>24</xdr:row>
      <xdr:rowOff>67427</xdr:rowOff>
    </xdr:to>
    <xdr:pic>
      <xdr:nvPicPr>
        <xdr:cNvPr id="7" name="Grafik 6" descr="Logo 3.1 505x104.PNG">
          <a:hlinkClick xmlns:r="http://schemas.openxmlformats.org/officeDocument/2006/relationships" r:id="rId8"/>
        </xdr:cNvPr>
        <xdr:cNvPicPr>
          <a:picLocks noChangeAspect="1"/>
        </xdr:cNvPicPr>
      </xdr:nvPicPr>
      <xdr:blipFill>
        <a:blip xmlns:r="http://schemas.openxmlformats.org/officeDocument/2006/relationships" r:embed="rId9" cstate="print"/>
        <a:stretch>
          <a:fillRect/>
        </a:stretch>
      </xdr:blipFill>
      <xdr:spPr>
        <a:xfrm>
          <a:off x="4438650" y="4305300"/>
          <a:ext cx="1858047" cy="515102"/>
        </a:xfrm>
        <a:prstGeom prst="rect">
          <a:avLst/>
        </a:prstGeom>
      </xdr:spPr>
    </xdr:pic>
    <xdr:clientData/>
  </xdr:twoCellAnchor>
  <xdr:twoCellAnchor editAs="oneCell">
    <xdr:from>
      <xdr:col>7</xdr:col>
      <xdr:colOff>400050</xdr:colOff>
      <xdr:row>0</xdr:row>
      <xdr:rowOff>85725</xdr:rowOff>
    </xdr:from>
    <xdr:to>
      <xdr:col>9</xdr:col>
      <xdr:colOff>144173</xdr:colOff>
      <xdr:row>2</xdr:row>
      <xdr:rowOff>572798</xdr:rowOff>
    </xdr:to>
    <xdr:pic>
      <xdr:nvPicPr>
        <xdr:cNvPr id="8" name="Picture 2" descr="https://trello-attachments.s3.amazonaws.com/545fb16a752ae68d6b3ad7e3/600x600/80b7e36636c62a58ff0f299b44d31ddc/part3.02090603.01070305%40vistem.eu.png"/>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5200650" y="85725"/>
          <a:ext cx="1115723" cy="106809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33</xdr:row>
      <xdr:rowOff>19050</xdr:rowOff>
    </xdr:from>
    <xdr:to>
      <xdr:col>3</xdr:col>
      <xdr:colOff>247650</xdr:colOff>
      <xdr:row>50</xdr:row>
      <xdr:rowOff>9525</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276225</xdr:colOff>
      <xdr:row>0</xdr:row>
      <xdr:rowOff>0</xdr:rowOff>
    </xdr:from>
    <xdr:to>
      <xdr:col>8</xdr:col>
      <xdr:colOff>4473</xdr:colOff>
      <xdr:row>2</xdr:row>
      <xdr:rowOff>353723</xdr:rowOff>
    </xdr:to>
    <xdr:pic>
      <xdr:nvPicPr>
        <xdr:cNvPr id="4" name="Picture 2" descr="https://trello-attachments.s3.amazonaws.com/545fb16a752ae68d6b3ad7e3/600x600/80b7e36636c62a58ff0f299b44d31ddc/part3.02090603.01070305%40vistem.eu.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800850" y="0"/>
          <a:ext cx="1115723" cy="109667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610868</xdr:colOff>
      <xdr:row>25</xdr:row>
      <xdr:rowOff>157357</xdr:rowOff>
    </xdr:from>
    <xdr:to>
      <xdr:col>7</xdr:col>
      <xdr:colOff>317710</xdr:colOff>
      <xdr:row>37</xdr:row>
      <xdr:rowOff>37488</xdr:rowOff>
    </xdr:to>
    <xdr:sp macro="" textlink="">
      <xdr:nvSpPr>
        <xdr:cNvPr id="13" name="Freeform 12"/>
        <xdr:cNvSpPr/>
      </xdr:nvSpPr>
      <xdr:spPr>
        <a:xfrm>
          <a:off x="4601843" y="5205607"/>
          <a:ext cx="1792817" cy="1823231"/>
        </a:xfrm>
        <a:custGeom>
          <a:avLst/>
          <a:gdLst/>
          <a:ahLst/>
          <a:cxnLst/>
          <a:rect l="0" t="0" r="0" b="0"/>
          <a:pathLst>
            <a:path w="1792817" h="1823231">
              <a:moveTo>
                <a:pt x="0" y="1139519"/>
              </a:moveTo>
              <a:lnTo>
                <a:pt x="1792816" y="0"/>
              </a:lnTo>
              <a:lnTo>
                <a:pt x="1792816" y="1823230"/>
              </a:lnTo>
              <a:lnTo>
                <a:pt x="0" y="1823230"/>
              </a:lnTo>
              <a:close/>
            </a:path>
          </a:pathLst>
        </a:custGeom>
        <a:solidFill>
          <a:srgbClr val="00D2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5</xdr:col>
      <xdr:colOff>610868</xdr:colOff>
      <xdr:row>24</xdr:row>
      <xdr:rowOff>91378</xdr:rowOff>
    </xdr:from>
    <xdr:to>
      <xdr:col>7</xdr:col>
      <xdr:colOff>317710</xdr:colOff>
      <xdr:row>33</xdr:row>
      <xdr:rowOff>1477</xdr:rowOff>
    </xdr:to>
    <xdr:sp macro="" textlink="">
      <xdr:nvSpPr>
        <xdr:cNvPr id="12" name="Freeform 11"/>
        <xdr:cNvSpPr/>
      </xdr:nvSpPr>
      <xdr:spPr>
        <a:xfrm>
          <a:off x="4601843" y="4977703"/>
          <a:ext cx="1792817" cy="1367424"/>
        </a:xfrm>
        <a:custGeom>
          <a:avLst/>
          <a:gdLst/>
          <a:ahLst/>
          <a:cxnLst/>
          <a:rect l="0" t="0" r="0" b="0"/>
          <a:pathLst>
            <a:path w="1792817" h="1367424">
              <a:moveTo>
                <a:pt x="0" y="911615"/>
              </a:moveTo>
              <a:lnTo>
                <a:pt x="1792816" y="0"/>
              </a:lnTo>
              <a:lnTo>
                <a:pt x="1792816" y="227904"/>
              </a:lnTo>
              <a:lnTo>
                <a:pt x="0" y="1367423"/>
              </a:lnTo>
              <a:close/>
            </a:path>
          </a:pathLst>
        </a:custGeom>
        <a:solidFill>
          <a:srgbClr val="FFFF9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5</xdr:col>
      <xdr:colOff>610868</xdr:colOff>
      <xdr:row>23</xdr:row>
      <xdr:rowOff>25400</xdr:rowOff>
    </xdr:from>
    <xdr:to>
      <xdr:col>7</xdr:col>
      <xdr:colOff>317710</xdr:colOff>
      <xdr:row>30</xdr:row>
      <xdr:rowOff>31444</xdr:rowOff>
    </xdr:to>
    <xdr:sp macro="" textlink="">
      <xdr:nvSpPr>
        <xdr:cNvPr id="11" name="Freeform 10"/>
        <xdr:cNvSpPr/>
      </xdr:nvSpPr>
      <xdr:spPr>
        <a:xfrm>
          <a:off x="4601843" y="4749800"/>
          <a:ext cx="1792817" cy="1139519"/>
        </a:xfrm>
        <a:custGeom>
          <a:avLst/>
          <a:gdLst/>
          <a:ahLst/>
          <a:cxnLst/>
          <a:rect l="0" t="0" r="0" b="0"/>
          <a:pathLst>
            <a:path w="1792817" h="1139519">
              <a:moveTo>
                <a:pt x="0" y="0"/>
              </a:moveTo>
              <a:lnTo>
                <a:pt x="1792816" y="0"/>
              </a:lnTo>
              <a:lnTo>
                <a:pt x="1792816" y="227903"/>
              </a:lnTo>
              <a:lnTo>
                <a:pt x="0" y="1139518"/>
              </a:lnTo>
              <a:close/>
            </a:path>
          </a:pathLst>
        </a:custGeom>
        <a:solidFill>
          <a:srgbClr val="FF6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66675</xdr:colOff>
      <xdr:row>20</xdr:row>
      <xdr:rowOff>1</xdr:rowOff>
    </xdr:from>
    <xdr:to>
      <xdr:col>4</xdr:col>
      <xdr:colOff>771525</xdr:colOff>
      <xdr:row>41</xdr:row>
      <xdr:rowOff>9526</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28578</xdr:colOff>
      <xdr:row>20</xdr:row>
      <xdr:rowOff>9526</xdr:rowOff>
    </xdr:from>
    <xdr:to>
      <xdr:col>8</xdr:col>
      <xdr:colOff>400050</xdr:colOff>
      <xdr:row>41</xdr:row>
      <xdr:rowOff>19051</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633006</xdr:colOff>
      <xdr:row>0</xdr:row>
      <xdr:rowOff>0</xdr:rowOff>
    </xdr:from>
    <xdr:to>
      <xdr:col>10</xdr:col>
      <xdr:colOff>239423</xdr:colOff>
      <xdr:row>2</xdr:row>
      <xdr:rowOff>266701</xdr:rowOff>
    </xdr:to>
    <xdr:pic>
      <xdr:nvPicPr>
        <xdr:cNvPr id="14" name="Picture 2" descr="https://trello-attachments.s3.amazonaws.com/545fb16a752ae68d6b3ad7e3/600x600/80b7e36636c62a58ff0f299b44d31ddc/part3.02090603.01070305%40vistem.eu.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7262406" y="0"/>
          <a:ext cx="1092317" cy="100965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reliable-scrum.de/P1V31.html" TargetMode="External"/><Relationship Id="rId1" Type="http://schemas.openxmlformats.org/officeDocument/2006/relationships/hyperlink" Target="http://creativecommons.org/licenses/by-sa/3.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sheetPr codeName="Tabelle2"/>
  <dimension ref="A1:K33"/>
  <sheetViews>
    <sheetView view="pageBreakPreview" zoomScale="60" zoomScaleNormal="100" workbookViewId="0">
      <selection activeCell="D33" sqref="D33"/>
    </sheetView>
  </sheetViews>
  <sheetFormatPr defaultColWidth="12" defaultRowHeight="12.75"/>
  <cols>
    <col min="1" max="16384" width="12" style="1"/>
  </cols>
  <sheetData>
    <row r="1" spans="1:6" ht="33">
      <c r="A1" s="3" t="s">
        <v>62</v>
      </c>
    </row>
    <row r="2" spans="1:6">
      <c r="A2" s="1" t="s">
        <v>63</v>
      </c>
    </row>
    <row r="3" spans="1:6" ht="60.75" customHeight="1"/>
    <row r="4" spans="1:6">
      <c r="A4" s="1" t="s">
        <v>52</v>
      </c>
      <c r="F4" s="1" t="s">
        <v>54</v>
      </c>
    </row>
    <row r="5" spans="1:6">
      <c r="A5" s="1" t="s">
        <v>51</v>
      </c>
      <c r="F5" s="1" t="s">
        <v>53</v>
      </c>
    </row>
    <row r="22" spans="1:11">
      <c r="A22" s="1" t="s">
        <v>57</v>
      </c>
    </row>
    <row r="24" spans="1:11">
      <c r="C24" s="24" t="s">
        <v>42</v>
      </c>
    </row>
    <row r="26" spans="1:11">
      <c r="K26" s="1" t="s">
        <v>58</v>
      </c>
    </row>
    <row r="27" spans="1:11">
      <c r="A27" s="1" t="s">
        <v>56</v>
      </c>
    </row>
    <row r="29" spans="1:11">
      <c r="C29" s="24" t="s">
        <v>55</v>
      </c>
    </row>
    <row r="32" spans="1:11" ht="18.75" customHeight="1"/>
    <row r="33" ht="14.25" customHeight="1"/>
  </sheetData>
  <hyperlinks>
    <hyperlink ref="C24" r:id="rId1"/>
    <hyperlink ref="C29" r:id="rId2"/>
  </hyperlinks>
  <pageMargins left="0.7" right="0.7" top="0.78740157499999996" bottom="0.78740157499999996" header="0.3" footer="0.3"/>
  <pageSetup orientation="landscape" r:id="rId3"/>
  <headerFooter>
    <oddHeader xml:space="preserve">&amp;R&amp;"Arial,Italic"Hyper-Productive Knowledge Work Performance&amp;"Arial,Regular"
By Steve Tendon and Wolfram Müller&amp;"Times New Roman,Regular"
</oddHeader>
    <oddFooter>&amp;L&amp;"Arial,Regular"J. Ross Publishing WAV™ material&amp;R&amp;"Arial,Regular"JR1065_02</oddFooter>
  </headerFooter>
  <drawing r:id="rId4"/>
</worksheet>
</file>

<file path=xl/worksheets/sheet2.xml><?xml version="1.0" encoding="utf-8"?>
<worksheet xmlns="http://schemas.openxmlformats.org/spreadsheetml/2006/main" xmlns:r="http://schemas.openxmlformats.org/officeDocument/2006/relationships">
  <sheetPr codeName="Tabelle1"/>
  <dimension ref="A1:H45"/>
  <sheetViews>
    <sheetView tabSelected="1" topLeftCell="A19" zoomScaleNormal="100" workbookViewId="0">
      <selection activeCell="F31" sqref="F31"/>
    </sheetView>
  </sheetViews>
  <sheetFormatPr defaultColWidth="12" defaultRowHeight="12.75"/>
  <cols>
    <col min="1" max="1" width="54.1640625" style="1" customWidth="1"/>
    <col min="2" max="2" width="12.1640625" style="1" bestFit="1" customWidth="1"/>
    <col min="3" max="5" width="12" style="1"/>
    <col min="6" max="6" width="12.6640625" style="1" bestFit="1" customWidth="1"/>
    <col min="7" max="7" width="12.1640625" style="1" bestFit="1" customWidth="1"/>
    <col min="8" max="16384" width="12" style="1"/>
  </cols>
  <sheetData>
    <row r="1" spans="1:8" s="3" customFormat="1" ht="33">
      <c r="A1" s="3" t="s">
        <v>62</v>
      </c>
    </row>
    <row r="2" spans="1:8" s="4" customFormat="1" ht="25.5">
      <c r="A2" s="4" t="s">
        <v>31</v>
      </c>
    </row>
    <row r="3" spans="1:8" ht="36" customHeight="1"/>
    <row r="4" spans="1:8" ht="52.5" customHeight="1">
      <c r="A4" s="41" t="s">
        <v>46</v>
      </c>
      <c r="B4" s="41"/>
      <c r="C4" s="41"/>
      <c r="D4" s="41"/>
      <c r="E4" s="41"/>
      <c r="F4" s="41"/>
      <c r="G4" s="41"/>
      <c r="H4" s="41"/>
    </row>
    <row r="5" spans="1:8">
      <c r="A5" s="7"/>
      <c r="B5" s="7"/>
      <c r="C5" s="7"/>
      <c r="D5" s="7"/>
      <c r="E5" s="7"/>
      <c r="F5" s="7"/>
      <c r="G5" s="7"/>
      <c r="H5" s="7"/>
    </row>
    <row r="6" spans="1:8">
      <c r="A6" s="18" t="s">
        <v>30</v>
      </c>
      <c r="B6" s="1" t="s">
        <v>29</v>
      </c>
    </row>
    <row r="7" spans="1:8">
      <c r="A7" s="1" t="s">
        <v>43</v>
      </c>
      <c r="B7" s="6">
        <v>500</v>
      </c>
      <c r="C7" s="1" t="s">
        <v>28</v>
      </c>
    </row>
    <row r="8" spans="1:8">
      <c r="A8" s="1" t="s">
        <v>44</v>
      </c>
      <c r="B8" s="8">
        <f>B7*(1+C8)</f>
        <v>600</v>
      </c>
      <c r="C8" s="19">
        <v>0.2</v>
      </c>
      <c r="D8" s="1" t="s">
        <v>27</v>
      </c>
    </row>
    <row r="9" spans="1:8">
      <c r="A9" s="1" t="s">
        <v>45</v>
      </c>
      <c r="B9" s="8">
        <f>B7*(1+C9)</f>
        <v>700</v>
      </c>
      <c r="C9" s="19">
        <v>0.4</v>
      </c>
      <c r="D9" s="1" t="s">
        <v>26</v>
      </c>
    </row>
    <row r="11" spans="1:8">
      <c r="A11" s="18" t="s">
        <v>25</v>
      </c>
      <c r="B11" s="1" t="s">
        <v>24</v>
      </c>
    </row>
    <row r="12" spans="1:8">
      <c r="A12" s="1" t="s">
        <v>23</v>
      </c>
      <c r="B12" s="8">
        <f>ROUND(B13*(1+C12),0)</f>
        <v>20</v>
      </c>
      <c r="C12" s="19">
        <v>-0.2</v>
      </c>
      <c r="D12" s="1" t="s">
        <v>22</v>
      </c>
    </row>
    <row r="13" spans="1:8">
      <c r="A13" s="1" t="s">
        <v>21</v>
      </c>
      <c r="B13" s="6">
        <v>25</v>
      </c>
    </row>
    <row r="14" spans="1:8">
      <c r="A14" s="1" t="s">
        <v>20</v>
      </c>
      <c r="B14" s="8">
        <f>ROUND(B13*(1+C14),0)</f>
        <v>30</v>
      </c>
      <c r="C14" s="19">
        <v>0.2</v>
      </c>
      <c r="D14" s="1" t="s">
        <v>19</v>
      </c>
    </row>
    <row r="16" spans="1:8">
      <c r="A16" s="18" t="s">
        <v>18</v>
      </c>
      <c r="B16" s="5">
        <v>41275</v>
      </c>
      <c r="C16" s="1" t="s">
        <v>17</v>
      </c>
    </row>
    <row r="18" spans="1:8">
      <c r="A18" s="18" t="s">
        <v>16</v>
      </c>
    </row>
    <row r="19" spans="1:8">
      <c r="A19" s="14" t="s">
        <v>15</v>
      </c>
    </row>
    <row r="20" spans="1:8">
      <c r="A20" s="1" t="s">
        <v>14</v>
      </c>
      <c r="B20" s="17">
        <v>41458</v>
      </c>
    </row>
    <row r="21" spans="1:8">
      <c r="A21" s="1" t="s">
        <v>13</v>
      </c>
      <c r="B21" s="16">
        <f>ReliableScrumProbabilityByDuration(B7,B8,B9,B14/7,B13/7,B12/7,(B20-B16))</f>
        <v>0.79177351700397891</v>
      </c>
      <c r="C21" s="1" t="s">
        <v>12</v>
      </c>
    </row>
    <row r="22" spans="1:8">
      <c r="B22" s="15"/>
    </row>
    <row r="23" spans="1:8">
      <c r="A23" s="14" t="s">
        <v>11</v>
      </c>
      <c r="B23" s="13"/>
    </row>
    <row r="24" spans="1:8">
      <c r="A24" s="1" t="s">
        <v>10</v>
      </c>
      <c r="B24" s="11">
        <v>0.8</v>
      </c>
    </row>
    <row r="25" spans="1:8">
      <c r="A25" s="1" t="s">
        <v>9</v>
      </c>
      <c r="B25" s="10">
        <f>B16+ReliableScrumDurationByProbability(B7,B8,B9,B14/7,B13/7,B12/7,B24)</f>
        <v>41458.664931136227</v>
      </c>
    </row>
    <row r="27" spans="1:8">
      <c r="H27" s="12"/>
    </row>
    <row r="32" spans="1:8">
      <c r="A32" s="14" t="s">
        <v>47</v>
      </c>
      <c r="H32" s="12"/>
    </row>
    <row r="33" spans="6:8">
      <c r="H33" s="12"/>
    </row>
    <row r="34" spans="6:8">
      <c r="F34" s="37" t="s">
        <v>48</v>
      </c>
      <c r="G34" s="37" t="s">
        <v>49</v>
      </c>
    </row>
    <row r="35" spans="6:8">
      <c r="F35" s="38">
        <f t="shared" ref="F35:F45" si="0">B$16+ReliableScrumDurationByProbability(B$7,B$8,B$9,B$14/7,B$13/7,B$12/7,G35)</f>
        <v>41391.666666666664</v>
      </c>
      <c r="G35" s="39">
        <v>0</v>
      </c>
    </row>
    <row r="36" spans="6:8">
      <c r="F36" s="38">
        <f t="shared" si="0"/>
        <v>41416.015500344154</v>
      </c>
      <c r="G36" s="39">
        <v>0.05</v>
      </c>
    </row>
    <row r="37" spans="6:8">
      <c r="F37" s="38">
        <f t="shared" si="0"/>
        <v>41421.586930593097</v>
      </c>
      <c r="G37" s="39">
        <v>0.1</v>
      </c>
    </row>
    <row r="38" spans="6:8">
      <c r="F38" s="38">
        <f t="shared" si="0"/>
        <v>41428.781390539436</v>
      </c>
      <c r="G38" s="39">
        <v>0.2</v>
      </c>
    </row>
    <row r="39" spans="6:8">
      <c r="F39" s="38">
        <f t="shared" si="0"/>
        <v>41438.74640280383</v>
      </c>
      <c r="G39" s="39">
        <v>0.4</v>
      </c>
    </row>
    <row r="40" spans="6:8">
      <c r="F40" s="38">
        <f t="shared" si="0"/>
        <v>41447.37442206253</v>
      </c>
      <c r="G40" s="39">
        <v>0.6</v>
      </c>
    </row>
    <row r="41" spans="6:8">
      <c r="F41" s="38">
        <f t="shared" si="0"/>
        <v>41458.664931136227</v>
      </c>
      <c r="G41" s="39">
        <v>0.8</v>
      </c>
    </row>
    <row r="42" spans="6:8">
      <c r="F42" s="38">
        <f t="shared" si="0"/>
        <v>41467.871325355467</v>
      </c>
      <c r="G42" s="39">
        <v>0.9</v>
      </c>
      <c r="H42" s="12"/>
    </row>
    <row r="43" spans="6:8">
      <c r="F43" s="38">
        <f t="shared" si="0"/>
        <v>41475.717368634068</v>
      </c>
      <c r="G43" s="40">
        <v>0.95</v>
      </c>
    </row>
    <row r="44" spans="6:8">
      <c r="F44" s="38">
        <f t="shared" si="0"/>
        <v>41482.331340793913</v>
      </c>
      <c r="G44" s="40">
        <v>0.97499999999999998</v>
      </c>
    </row>
    <row r="45" spans="6:8">
      <c r="F45" s="38">
        <f t="shared" si="0"/>
        <v>41520</v>
      </c>
      <c r="G45" s="39">
        <v>0.996</v>
      </c>
    </row>
  </sheetData>
  <mergeCells count="1">
    <mergeCell ref="A4:H4"/>
  </mergeCells>
  <pageMargins left="0.7" right="0.7" top="0.78740157499999996" bottom="0.78740157499999996" header="0.3" footer="0.3"/>
  <pageSetup paperSize="9" orientation="landscape" r:id="rId1"/>
  <headerFooter>
    <oddHeader xml:space="preserve">&amp;R&amp;"Arial,Italic"Hyper-Productive Knowledge Work Performance&amp;"Arial,Regular"
By Steve Tendon and Wolfram Müller
</oddHeader>
    <oddFooter>&amp;L&amp;"Arial,Regular"J. Ross Publishing WAV™ material&amp;R&amp;"Arial,Regular"&amp;9JR1065_02</oddFooter>
  </headerFooter>
  <drawing r:id="rId2"/>
</worksheet>
</file>

<file path=xl/worksheets/sheet3.xml><?xml version="1.0" encoding="utf-8"?>
<worksheet xmlns="http://schemas.openxmlformats.org/spreadsheetml/2006/main" xmlns:r="http://schemas.openxmlformats.org/officeDocument/2006/relationships">
  <sheetPr codeName="Tabelle6"/>
  <dimension ref="A1:M46"/>
  <sheetViews>
    <sheetView topLeftCell="A9" zoomScaleNormal="100" workbookViewId="0">
      <selection activeCell="P50" sqref="P50"/>
    </sheetView>
  </sheetViews>
  <sheetFormatPr defaultColWidth="12" defaultRowHeight="12.75"/>
  <cols>
    <col min="1" max="1" width="8.83203125" style="1" customWidth="1"/>
    <col min="2" max="2" width="12.6640625" style="1" bestFit="1" customWidth="1"/>
    <col min="3" max="3" width="12.33203125" style="1" customWidth="1"/>
    <col min="4" max="4" width="18.6640625" style="1" customWidth="1"/>
    <col min="5" max="5" width="17.33203125" style="1" customWidth="1"/>
    <col min="6" max="6" width="22.6640625" style="1" customWidth="1"/>
    <col min="7" max="7" width="13.83203125" style="1" bestFit="1" customWidth="1"/>
    <col min="8" max="8" width="9.6640625" style="1" bestFit="1" customWidth="1"/>
    <col min="9" max="9" width="14.5" style="1" customWidth="1"/>
    <col min="10" max="10" width="11.5" style="1" customWidth="1"/>
    <col min="11" max="11" width="17.5" style="1" bestFit="1" customWidth="1"/>
    <col min="12" max="12" width="13.83203125" style="1" bestFit="1" customWidth="1"/>
    <col min="13" max="13" width="16.1640625" style="1" bestFit="1" customWidth="1"/>
    <col min="14" max="16384" width="12" style="1"/>
  </cols>
  <sheetData>
    <row r="1" spans="1:13" s="3" customFormat="1" ht="33">
      <c r="A1" s="3" t="s">
        <v>62</v>
      </c>
    </row>
    <row r="2" spans="1:13" s="4" customFormat="1" ht="25.5">
      <c r="A2" s="4" t="s">
        <v>0</v>
      </c>
    </row>
    <row r="3" spans="1:13" ht="22.5" customHeight="1"/>
    <row r="4" spans="1:13">
      <c r="A4" s="1" t="s">
        <v>1</v>
      </c>
      <c r="C4" s="5">
        <v>41275</v>
      </c>
      <c r="E4" s="1" t="s">
        <v>50</v>
      </c>
    </row>
    <row r="5" spans="1:13">
      <c r="A5" s="1" t="s">
        <v>3</v>
      </c>
      <c r="C5" s="5">
        <f>C4+0.77*(C6-C4)</f>
        <v>41415.910000000003</v>
      </c>
      <c r="D5" s="2">
        <f>(C6-C5)/(C6-C4)</f>
        <v>0.22999999999998091</v>
      </c>
      <c r="E5" s="1" t="s">
        <v>4</v>
      </c>
    </row>
    <row r="6" spans="1:13">
      <c r="A6" s="1" t="s">
        <v>2</v>
      </c>
      <c r="C6" s="5">
        <v>41458</v>
      </c>
    </row>
    <row r="8" spans="1:13" ht="48.75" customHeight="1">
      <c r="A8" s="36" t="s">
        <v>5</v>
      </c>
      <c r="B8" s="36" t="s">
        <v>60</v>
      </c>
      <c r="C8" s="36" t="s">
        <v>33</v>
      </c>
      <c r="D8" s="36" t="s">
        <v>6</v>
      </c>
      <c r="E8" s="36" t="s">
        <v>34</v>
      </c>
      <c r="F8" s="36" t="s">
        <v>36</v>
      </c>
      <c r="G8" s="36" t="s">
        <v>7</v>
      </c>
      <c r="H8" s="36" t="s">
        <v>35</v>
      </c>
      <c r="I8" s="36" t="s">
        <v>8</v>
      </c>
      <c r="J8" s="36" t="s">
        <v>59</v>
      </c>
      <c r="K8" s="36" t="s">
        <v>61</v>
      </c>
    </row>
    <row r="9" spans="1:13">
      <c r="A9" s="25" t="s">
        <v>32</v>
      </c>
      <c r="B9" s="26">
        <f>C4</f>
        <v>41275</v>
      </c>
      <c r="C9" s="27">
        <v>0</v>
      </c>
      <c r="D9" s="28">
        <v>500</v>
      </c>
      <c r="E9" s="27">
        <v>0</v>
      </c>
      <c r="F9" s="28">
        <v>25</v>
      </c>
      <c r="G9" s="29">
        <f>IF(F9="","",B9+D9/(F9/7))</f>
        <v>41415</v>
      </c>
      <c r="H9" s="30">
        <f>IF(G9="","",(B9-$C$4)/(G9-$C$4))</f>
        <v>0</v>
      </c>
      <c r="I9" s="30">
        <f>IF((G9-$C$5)/($C$6-$C$5)&gt;0,(G9-$C$5)/($C$6-$C$5),0)</f>
        <v>0</v>
      </c>
      <c r="J9" s="31">
        <f>G9-B9</f>
        <v>140</v>
      </c>
      <c r="K9" s="32">
        <f>NETWORKDAYS(B9,G9)</f>
        <v>101</v>
      </c>
    </row>
    <row r="10" spans="1:13">
      <c r="A10" s="33">
        <v>1</v>
      </c>
      <c r="B10" s="34">
        <f>B9+14</f>
        <v>41289</v>
      </c>
      <c r="C10" s="27">
        <f>(B10-B$9)/7</f>
        <v>2</v>
      </c>
      <c r="D10" s="28">
        <f>D9-5</f>
        <v>495</v>
      </c>
      <c r="E10" s="27">
        <v>0</v>
      </c>
      <c r="F10" s="28">
        <v>25</v>
      </c>
      <c r="G10" s="29">
        <f t="shared" ref="G10:G11" si="0">IF(F10="","",B10+D10/(F10/7))</f>
        <v>41427.599999999999</v>
      </c>
      <c r="H10" s="30">
        <f t="shared" ref="H10:H12" si="1">IF(G10="","",(B10-$C$4)/(G10-$C$4))</f>
        <v>9.1743119266055925E-2</v>
      </c>
      <c r="I10" s="30">
        <f t="shared" ref="I10:I11" si="2">IF((G10-$C$5)/($C$6-$C$5)&gt;0,(G10-$C$5)/($C$6-$C$5),0)</f>
        <v>0.27773818009018825</v>
      </c>
      <c r="J10" s="31">
        <f t="shared" ref="J10:J12" si="3">G10-B10</f>
        <v>138.59999999999854</v>
      </c>
      <c r="K10" s="32">
        <f t="shared" ref="K10:K12" si="4">NETWORKDAYS(B10,G10)</f>
        <v>99</v>
      </c>
    </row>
    <row r="11" spans="1:13">
      <c r="A11" s="33">
        <v>2</v>
      </c>
      <c r="B11" s="34">
        <f>B10+14</f>
        <v>41303</v>
      </c>
      <c r="C11" s="27">
        <f t="shared" ref="C11:C15" si="5">(B11-B$9)/7</f>
        <v>4</v>
      </c>
      <c r="D11" s="28">
        <f>D10-20</f>
        <v>475</v>
      </c>
      <c r="E11" s="27">
        <f>IF(D11="","",(-1)*LINEST(D$9:D11,C$9:C11))</f>
        <v>6.2499999999999982</v>
      </c>
      <c r="F11" s="28">
        <v>25</v>
      </c>
      <c r="G11" s="29">
        <f t="shared" si="0"/>
        <v>41436</v>
      </c>
      <c r="H11" s="30">
        <f t="shared" si="1"/>
        <v>0.17391304347826086</v>
      </c>
      <c r="I11" s="30">
        <f t="shared" si="2"/>
        <v>0.47731052506529281</v>
      </c>
      <c r="J11" s="31">
        <f t="shared" si="3"/>
        <v>133</v>
      </c>
      <c r="K11" s="32">
        <f t="shared" si="4"/>
        <v>96</v>
      </c>
    </row>
    <row r="12" spans="1:13">
      <c r="A12" s="33">
        <v>3</v>
      </c>
      <c r="B12" s="34">
        <f t="shared" ref="B12:B15" si="6">B11+14</f>
        <v>41317</v>
      </c>
      <c r="C12" s="27">
        <f t="shared" si="5"/>
        <v>6</v>
      </c>
      <c r="D12" s="28">
        <f>D11-40</f>
        <v>435</v>
      </c>
      <c r="E12" s="27">
        <f>IF(D12="","",(-1)*LINEST(D$9:D12,C$9:C12))</f>
        <v>10.749999999999996</v>
      </c>
      <c r="F12" s="28">
        <v>25</v>
      </c>
      <c r="G12" s="29">
        <f t="shared" ref="G12" si="7">IF(F12="","",B12+D12/(F12/7))</f>
        <v>41438.800000000003</v>
      </c>
      <c r="H12" s="30">
        <f t="shared" si="1"/>
        <v>0.25641025641025184</v>
      </c>
      <c r="I12" s="30">
        <f t="shared" ref="I12" si="8">IF((G12-$C$5)/($C$6-$C$5)&gt;0,(G12-$C$5)/($C$6-$C$5),0)</f>
        <v>0.54383464005705195</v>
      </c>
      <c r="J12" s="31">
        <f t="shared" si="3"/>
        <v>121.80000000000291</v>
      </c>
      <c r="K12" s="32">
        <f t="shared" si="4"/>
        <v>88</v>
      </c>
    </row>
    <row r="13" spans="1:13">
      <c r="A13" s="33">
        <v>4</v>
      </c>
      <c r="B13" s="34">
        <f t="shared" si="6"/>
        <v>41331</v>
      </c>
      <c r="C13" s="27">
        <f t="shared" si="5"/>
        <v>8</v>
      </c>
      <c r="D13" s="28"/>
      <c r="E13" s="27" t="str">
        <f>IF(D13="","",(-1)*LINEST(D$10:D13,C$10:C13))</f>
        <v/>
      </c>
      <c r="F13" s="28"/>
      <c r="G13" s="29"/>
      <c r="H13" s="30"/>
      <c r="I13" s="30"/>
      <c r="J13" s="35"/>
      <c r="K13" s="32"/>
    </row>
    <row r="14" spans="1:13">
      <c r="A14" s="33">
        <v>5</v>
      </c>
      <c r="B14" s="34">
        <f t="shared" si="6"/>
        <v>41345</v>
      </c>
      <c r="C14" s="27">
        <f t="shared" si="5"/>
        <v>10</v>
      </c>
      <c r="D14" s="28"/>
      <c r="E14" s="27" t="str">
        <f>IF(D14="","",(-1)*LINEST(D$10:D14,C$10:C14))</f>
        <v/>
      </c>
      <c r="F14" s="28"/>
      <c r="G14" s="29"/>
      <c r="H14" s="30"/>
      <c r="I14" s="30"/>
      <c r="J14" s="35"/>
      <c r="K14" s="32"/>
    </row>
    <row r="15" spans="1:13">
      <c r="A15" s="33">
        <v>6</v>
      </c>
      <c r="B15" s="34">
        <f t="shared" si="6"/>
        <v>41359</v>
      </c>
      <c r="C15" s="27">
        <f t="shared" si="5"/>
        <v>12</v>
      </c>
      <c r="D15" s="28"/>
      <c r="E15" s="27"/>
      <c r="F15" s="28"/>
      <c r="G15" s="29"/>
      <c r="H15" s="30"/>
      <c r="I15" s="30"/>
      <c r="J15" s="32"/>
      <c r="K15" s="32"/>
      <c r="M15" s="9"/>
    </row>
    <row r="16" spans="1:13">
      <c r="A16" s="33"/>
      <c r="B16" s="34"/>
      <c r="C16" s="27"/>
      <c r="D16" s="28"/>
      <c r="E16" s="27"/>
      <c r="F16" s="28"/>
      <c r="G16" s="29"/>
      <c r="H16" s="30"/>
      <c r="I16" s="30"/>
      <c r="J16" s="32"/>
      <c r="K16" s="32"/>
    </row>
    <row r="17" spans="1:11">
      <c r="A17" s="33"/>
      <c r="B17" s="34"/>
      <c r="C17" s="27"/>
      <c r="D17" s="28"/>
      <c r="E17" s="27"/>
      <c r="F17" s="28"/>
      <c r="G17" s="29"/>
      <c r="H17" s="30"/>
      <c r="I17" s="30"/>
      <c r="J17" s="32"/>
      <c r="K17" s="32"/>
    </row>
    <row r="18" spans="1:11">
      <c r="A18" s="33"/>
      <c r="B18" s="34"/>
      <c r="C18" s="27"/>
      <c r="D18" s="28"/>
      <c r="E18" s="27"/>
      <c r="F18" s="28"/>
      <c r="G18" s="29"/>
      <c r="H18" s="30"/>
      <c r="I18" s="30"/>
      <c r="J18" s="32"/>
      <c r="K18" s="32"/>
    </row>
    <row r="19" spans="1:11">
      <c r="A19" s="33"/>
      <c r="B19" s="34"/>
      <c r="C19" s="27"/>
      <c r="D19" s="28"/>
      <c r="E19" s="27"/>
      <c r="F19" s="28"/>
      <c r="G19" s="29"/>
      <c r="H19" s="30"/>
      <c r="I19" s="30"/>
      <c r="J19" s="32"/>
      <c r="K19" s="32"/>
    </row>
    <row r="44" spans="6:8">
      <c r="F44" s="20" t="s">
        <v>37</v>
      </c>
      <c r="G44" s="21" t="s">
        <v>38</v>
      </c>
      <c r="H44" s="21" t="s">
        <v>39</v>
      </c>
    </row>
    <row r="45" spans="6:8">
      <c r="F45" s="23" t="s">
        <v>40</v>
      </c>
      <c r="G45" s="22">
        <v>0.3</v>
      </c>
      <c r="H45" s="22">
        <v>0.8</v>
      </c>
    </row>
    <row r="46" spans="6:8">
      <c r="F46" s="23" t="s">
        <v>41</v>
      </c>
      <c r="G46" s="22">
        <v>0.5</v>
      </c>
      <c r="H46" s="22">
        <v>0.9</v>
      </c>
    </row>
  </sheetData>
  <pageMargins left="0.25" right="0.25" top="0.75" bottom="0.75" header="0.3" footer="0.3"/>
  <pageSetup paperSize="9" orientation="landscape" r:id="rId1"/>
  <headerFooter>
    <oddHeader xml:space="preserve">&amp;R&amp;"Arial,Italic"Hyper-Productive Knowledge Work Performance&amp;"Arial,Regular"
By Steve Tendon and Wolfram Müller&amp;"Times New Roman,Regular"
</oddHeader>
    <oddFooter>&amp;L&amp;"Arial,Regular"J. Ross Publishing WAV™ material&amp;R&amp;"Arial,Regular"&amp;9JR1065_02</oddFooter>
  </headerFooter>
  <rowBreaks count="1" manualBreakCount="1">
    <brk id="20"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4F8CDBC1B4EC49BDB4C8CA1EF8A656" ma:contentTypeVersion="0" ma:contentTypeDescription="Create a new document." ma:contentTypeScope="" ma:versionID="291d6bc4ff6500cd75b3417a7ab5a59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4F9CF2C-6FB5-4F5D-B23A-1CE74DEEF1C8}">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5878DF90-954A-4B4A-A5E2-825D4B03DA59}">
  <ds:schemaRefs>
    <ds:schemaRef ds:uri="http://schemas.microsoft.com/sharepoint/v3/contenttype/forms"/>
  </ds:schemaRefs>
</ds:datastoreItem>
</file>

<file path=customXml/itemProps3.xml><?xml version="1.0" encoding="utf-8"?>
<ds:datastoreItem xmlns:ds="http://schemas.openxmlformats.org/officeDocument/2006/customXml" ds:itemID="{4FE6E727-6D14-4AD3-969F-70ABA6232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Into</vt:lpstr>
      <vt:lpstr>Part I - WIP Control</vt:lpstr>
      <vt:lpstr>Part II - Execution Control</vt:lpstr>
      <vt:lpstr>GY0LCC</vt:lpstr>
      <vt:lpstr>GY100LCC</vt:lpstr>
      <vt:lpstr>'Part I - WIP Control'!Print_Area</vt:lpstr>
      <vt:lpstr>'Part II - Execution Control'!Print_Area</vt:lpstr>
      <vt:lpstr>YR0LCC</vt:lpstr>
      <vt:lpstr>YR100LCC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file://C:\Users\pseifried\Downloads\HIP System Component Overie</dc:title>
  <dc:creator>pseifried</dc:creator>
  <cp:lastModifiedBy>Mary Ellen Thoms</cp:lastModifiedBy>
  <cp:lastPrinted>2015-01-05T19:24:17Z</cp:lastPrinted>
  <dcterms:created xsi:type="dcterms:W3CDTF">2011-11-21T09:10:56Z</dcterms:created>
  <dcterms:modified xsi:type="dcterms:W3CDTF">2015-01-05T19:24:26Z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0x010100BA4F8CDBC1B4EC49BDB4C8CA1EF8A656</vt:lpwstr>
  </property>
</Properties>
</file>